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C:\Users\foplau\Desktop\Homepage\Dokumente EE\"/>
    </mc:Choice>
  </mc:AlternateContent>
  <workbookProtection workbookAlgorithmName="SHA-512" workbookHashValue="3y0NDdNJN6/K40zCRNK8W7MvMoYMy/FKtmM/TvxeayIx1UMYmRlj7TIr3j9ggD3uuMGBiEm0Gg9S8am3ExOnyQ==" workbookSaltValue="Jmqggob7mV1ct9w4CdF6dw==" workbookSpinCount="100000" lockStructure="1"/>
  <bookViews>
    <workbookView xWindow="0" yWindow="0" windowWidth="38400" windowHeight="17700"/>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Projekteingaben!$A$2:$K$86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72" i="1" l="1"/>
  <c r="BK72" i="1"/>
  <c r="AH108" i="1"/>
  <c r="S11" i="19"/>
  <c r="Z98" i="16" s="1"/>
  <c r="R21" i="19"/>
  <c r="S21" i="19" s="1"/>
  <c r="A1" i="18"/>
  <c r="D256" i="18"/>
  <c r="Z259" i="1" s="1"/>
  <c r="D257" i="18"/>
  <c r="Z260" i="1" s="1"/>
  <c r="AK260" i="1" s="1"/>
  <c r="Q104" i="35"/>
  <c r="CJ32" i="1"/>
  <c r="CK32" i="1" s="1"/>
  <c r="S12" i="19" s="1"/>
  <c r="CL74" i="1"/>
  <c r="BU8" i="1"/>
  <c r="BU7" i="1"/>
  <c r="CB10" i="1"/>
  <c r="CB11" i="1"/>
  <c r="CB9" i="1"/>
  <c r="BZ10" i="1"/>
  <c r="BZ11" i="1"/>
  <c r="BZ9" i="1"/>
  <c r="BU40" i="1"/>
  <c r="BU43" i="1"/>
  <c r="BU64" i="1"/>
  <c r="BU65" i="1"/>
  <c r="BU68" i="1"/>
  <c r="BU70" i="1"/>
  <c r="BU56" i="1"/>
  <c r="BU53" i="1"/>
  <c r="BV58" i="1"/>
  <c r="BU58" i="1"/>
  <c r="BU61" i="1"/>
  <c r="BU69" i="1"/>
  <c r="BU66" i="1"/>
  <c r="BU63" i="1"/>
  <c r="BU59" i="1"/>
  <c r="BU50" i="1"/>
  <c r="BU49" i="1"/>
  <c r="BU47" i="1"/>
  <c r="BU72" i="1"/>
  <c r="BU74" i="1"/>
  <c r="BU62" i="1"/>
  <c r="BU60" i="1"/>
  <c r="BU57" i="1"/>
  <c r="BU52" i="1"/>
  <c r="BU45" i="1"/>
  <c r="BU44" i="1"/>
  <c r="BU36" i="1"/>
  <c r="BV71" i="1"/>
  <c r="BU71" i="1"/>
  <c r="BW67" i="1"/>
  <c r="BV67" i="1"/>
  <c r="BU67" i="1"/>
  <c r="BV55" i="1"/>
  <c r="BU55" i="1"/>
  <c r="BV37" i="1"/>
  <c r="BU37" i="1"/>
  <c r="BV38" i="1"/>
  <c r="BU38" i="1"/>
  <c r="BV42" i="1"/>
  <c r="BU42" i="1"/>
  <c r="BV41" i="1"/>
  <c r="BU41" i="1"/>
  <c r="BW38" i="1"/>
  <c r="BW61" i="1"/>
  <c r="BW48" i="1"/>
  <c r="BW57" i="1"/>
  <c r="BW56" i="1"/>
  <c r="BW65" i="1"/>
  <c r="BW40" i="1"/>
  <c r="BV53" i="1"/>
  <c r="BW53" i="1"/>
  <c r="BV56" i="1"/>
  <c r="BW45" i="1"/>
  <c r="BV60" i="1"/>
  <c r="BV45" i="1"/>
  <c r="BV36" i="1"/>
  <c r="BW60" i="1"/>
  <c r="BV44" i="1"/>
  <c r="BW36" i="1"/>
  <c r="BV52" i="1"/>
  <c r="BW44" i="1"/>
  <c r="BW52" i="1"/>
  <c r="BV62" i="1"/>
  <c r="BW62" i="1"/>
  <c r="BV57" i="1"/>
  <c r="BW58" i="1"/>
  <c r="BV69" i="1"/>
  <c r="BW69" i="1"/>
  <c r="BV61" i="1"/>
  <c r="BW41" i="1"/>
  <c r="BW37" i="1"/>
  <c r="BW71" i="1"/>
  <c r="BW42" i="1"/>
  <c r="BW55" i="1"/>
  <c r="BV64" i="1"/>
  <c r="BW64" i="1"/>
  <c r="BV68" i="1"/>
  <c r="BW70" i="1"/>
  <c r="BW68" i="1"/>
  <c r="BV43" i="1"/>
  <c r="BW43" i="1"/>
  <c r="BV65" i="1"/>
  <c r="BV70" i="1"/>
  <c r="BW50" i="1"/>
  <c r="BV47" i="1"/>
  <c r="BV74" i="1"/>
  <c r="BW59" i="1"/>
  <c r="BV63" i="1"/>
  <c r="BV72" i="1"/>
  <c r="BW63" i="1"/>
  <c r="BW74" i="1"/>
  <c r="BV49" i="1"/>
  <c r="BW49" i="1"/>
  <c r="BW72" i="1"/>
  <c r="BV50" i="1"/>
  <c r="BV66" i="1"/>
  <c r="BW66" i="1"/>
  <c r="BV40" i="1"/>
  <c r="BW47" i="1"/>
  <c r="BV59" i="1"/>
  <c r="CD35" i="1"/>
  <c r="CE35"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36" i="1"/>
  <c r="BP56" i="1"/>
  <c r="BO56" i="1"/>
  <c r="BP53" i="1"/>
  <c r="BO53" i="1"/>
  <c r="BP69" i="1"/>
  <c r="BO69" i="1"/>
  <c r="BP61" i="1"/>
  <c r="BO61" i="1"/>
  <c r="BO58" i="1"/>
  <c r="BP58" i="1"/>
  <c r="BP62" i="1"/>
  <c r="BO62" i="1"/>
  <c r="BP60" i="1"/>
  <c r="BO60" i="1"/>
  <c r="BP57" i="1"/>
  <c r="BO57" i="1"/>
  <c r="BP36" i="1"/>
  <c r="BO36" i="1"/>
  <c r="BP44" i="1"/>
  <c r="BO44" i="1"/>
  <c r="BP45" i="1"/>
  <c r="BO45" i="1"/>
  <c r="BP52" i="1"/>
  <c r="BO52" i="1"/>
  <c r="BP43" i="1"/>
  <c r="BO43" i="1"/>
  <c r="BP64" i="1"/>
  <c r="BO64" i="1"/>
  <c r="BP65" i="1"/>
  <c r="BO65" i="1"/>
  <c r="BP68" i="1"/>
  <c r="BO68" i="1"/>
  <c r="BP70" i="1"/>
  <c r="BO70" i="1"/>
  <c r="BP71" i="1"/>
  <c r="BO71" i="1"/>
  <c r="BP67" i="1"/>
  <c r="BO67" i="1"/>
  <c r="BP55" i="1"/>
  <c r="BO55" i="1"/>
  <c r="BP42" i="1"/>
  <c r="BO42" i="1"/>
  <c r="BP41" i="1"/>
  <c r="BO41" i="1"/>
  <c r="BP37" i="1"/>
  <c r="BO37" i="1"/>
  <c r="BP38" i="1"/>
  <c r="BO38" i="1"/>
  <c r="BP40" i="1"/>
  <c r="BO40" i="1"/>
  <c r="BP47" i="1"/>
  <c r="BO47" i="1"/>
  <c r="BP49" i="1"/>
  <c r="BO49" i="1"/>
  <c r="BP50" i="1"/>
  <c r="BO50" i="1"/>
  <c r="BP59" i="1"/>
  <c r="BO59" i="1"/>
  <c r="BP63" i="1"/>
  <c r="BO63" i="1"/>
  <c r="BP66" i="1"/>
  <c r="BO66" i="1"/>
  <c r="BP72" i="1"/>
  <c r="BO72" i="1"/>
  <c r="BP74" i="1"/>
  <c r="BO74" i="1"/>
  <c r="BL40" i="1"/>
  <c r="BN40" i="1"/>
  <c r="BK40" i="1"/>
  <c r="BL47" i="1"/>
  <c r="BN47" i="1"/>
  <c r="BK47" i="1"/>
  <c r="BL49" i="1"/>
  <c r="BK49" i="1"/>
  <c r="BL50" i="1"/>
  <c r="BK50" i="1"/>
  <c r="BM50" i="1"/>
  <c r="BL59" i="1"/>
  <c r="BN59" i="1"/>
  <c r="BK59" i="1"/>
  <c r="BL63" i="1"/>
  <c r="BN63" i="1"/>
  <c r="BK63" i="1"/>
  <c r="BM63" i="1"/>
  <c r="BL66" i="1"/>
  <c r="BK66" i="1"/>
  <c r="BM66" i="1"/>
  <c r="BL74" i="1"/>
  <c r="BK74" i="1"/>
  <c r="BL43" i="1"/>
  <c r="BN43" i="1"/>
  <c r="BK43" i="1"/>
  <c r="BM43" i="1"/>
  <c r="BL64" i="1"/>
  <c r="BN64" i="1"/>
  <c r="BK64" i="1"/>
  <c r="BM64" i="1"/>
  <c r="BL65" i="1"/>
  <c r="BN65" i="1"/>
  <c r="BK65" i="1"/>
  <c r="BM65" i="1"/>
  <c r="BL68" i="1"/>
  <c r="BN68" i="1"/>
  <c r="BK68" i="1"/>
  <c r="BM68" i="1"/>
  <c r="BL70" i="1"/>
  <c r="BK70" i="1"/>
  <c r="BM70" i="1"/>
  <c r="BL62" i="1"/>
  <c r="BN62" i="1"/>
  <c r="BK62" i="1"/>
  <c r="BM62" i="1"/>
  <c r="BL60" i="1"/>
  <c r="BN60" i="1"/>
  <c r="BK60" i="1"/>
  <c r="BM60" i="1"/>
  <c r="BL57" i="1"/>
  <c r="BN57" i="1"/>
  <c r="BK57" i="1"/>
  <c r="BM57" i="1"/>
  <c r="BL36" i="1"/>
  <c r="BK36" i="1"/>
  <c r="BM36" i="1"/>
  <c r="BL45" i="1"/>
  <c r="BK45" i="1"/>
  <c r="BM45" i="1"/>
  <c r="BL44" i="1"/>
  <c r="BN44" i="1"/>
  <c r="BK44" i="1"/>
  <c r="BM44" i="1"/>
  <c r="BL52" i="1"/>
  <c r="BN52" i="1"/>
  <c r="BK52" i="1"/>
  <c r="BL69" i="1"/>
  <c r="BN69" i="1"/>
  <c r="BK69" i="1"/>
  <c r="BL58" i="1"/>
  <c r="BN58" i="1"/>
  <c r="BK58" i="1"/>
  <c r="BM58" i="1"/>
  <c r="BL61" i="1"/>
  <c r="BK61" i="1"/>
  <c r="BM61" i="1"/>
  <c r="BL56" i="1"/>
  <c r="BK56" i="1"/>
  <c r="BM56" i="1"/>
  <c r="BL53" i="1"/>
  <c r="BK53" i="1"/>
  <c r="BM53" i="1"/>
  <c r="BL71" i="1"/>
  <c r="BN71" i="1"/>
  <c r="BK71" i="1"/>
  <c r="BM71" i="1"/>
  <c r="BL67" i="1"/>
  <c r="BN67" i="1"/>
  <c r="BK67" i="1"/>
  <c r="BM67" i="1"/>
  <c r="BL55" i="1"/>
  <c r="BN55" i="1"/>
  <c r="BK55" i="1"/>
  <c r="BM55" i="1"/>
  <c r="BL42" i="1"/>
  <c r="BN42" i="1"/>
  <c r="BK42" i="1"/>
  <c r="BM42" i="1"/>
  <c r="BL41" i="1"/>
  <c r="BN41" i="1"/>
  <c r="BK41" i="1"/>
  <c r="BM41" i="1"/>
  <c r="BL37" i="1"/>
  <c r="BN37" i="1"/>
  <c r="BK37" i="1"/>
  <c r="BM37" i="1"/>
  <c r="BL38" i="1"/>
  <c r="BN38" i="1"/>
  <c r="BK38" i="1"/>
  <c r="BM38" i="1"/>
  <c r="BN36" i="1"/>
  <c r="BN39" i="1"/>
  <c r="BN45" i="1"/>
  <c r="BN46" i="1"/>
  <c r="BN48" i="1"/>
  <c r="BN49" i="1"/>
  <c r="BN50" i="1"/>
  <c r="BN51" i="1"/>
  <c r="BN53" i="1"/>
  <c r="BN54" i="1"/>
  <c r="BN56" i="1"/>
  <c r="BN61" i="1"/>
  <c r="BN66" i="1"/>
  <c r="BN70" i="1"/>
  <c r="BN72" i="1"/>
  <c r="BN73" i="1"/>
  <c r="BM39" i="1"/>
  <c r="BM40" i="1"/>
  <c r="BM46" i="1"/>
  <c r="BM47" i="1"/>
  <c r="BM48" i="1"/>
  <c r="BM49" i="1"/>
  <c r="BM51" i="1"/>
  <c r="BM52" i="1"/>
  <c r="BM54" i="1"/>
  <c r="BM59" i="1"/>
  <c r="BM69" i="1"/>
  <c r="BM72" i="1"/>
  <c r="BM73" i="1"/>
  <c r="BM74" i="1"/>
  <c r="BN74" i="1"/>
  <c r="K7" i="36"/>
  <c r="K7" i="35"/>
  <c r="K7" i="16"/>
  <c r="BN75" i="1"/>
  <c r="BM75" i="1"/>
  <c r="BO34" i="1"/>
  <c r="BM34" i="1"/>
  <c r="BK34" i="1"/>
  <c r="BU34" i="1"/>
  <c r="BI34" i="1"/>
  <c r="BT34" i="1"/>
  <c r="K295" i="1"/>
  <c r="AE13" i="1"/>
  <c r="BZ58" i="1" s="1"/>
  <c r="E278" i="1" s="1"/>
  <c r="CE58" i="1" s="1"/>
  <c r="BX67" i="1"/>
  <c r="H56" i="36"/>
  <c r="AF287" i="1"/>
  <c r="F312" i="1"/>
  <c r="H309" i="1"/>
  <c r="K56" i="36"/>
  <c r="N121" i="1"/>
  <c r="J121" i="1"/>
  <c r="F121" i="1"/>
  <c r="D60" i="19"/>
  <c r="D45" i="19"/>
  <c r="AX166" i="1"/>
  <c r="AB166" i="1"/>
  <c r="F166" i="1"/>
  <c r="Q104" i="36"/>
  <c r="Q102" i="36"/>
  <c r="Q102" i="35"/>
  <c r="Q104" i="16"/>
  <c r="Q102" i="16"/>
  <c r="P82" i="1"/>
  <c r="K12" i="25"/>
  <c r="AG47" i="25"/>
  <c r="L11" i="33"/>
  <c r="K11" i="33"/>
  <c r="L11" i="32"/>
  <c r="K11" i="32"/>
  <c r="L11" i="31"/>
  <c r="K11" i="31"/>
  <c r="L11" i="30"/>
  <c r="K11" i="30"/>
  <c r="L11" i="29"/>
  <c r="K11" i="29"/>
  <c r="L11" i="28"/>
  <c r="K11" i="28"/>
  <c r="L11" i="27"/>
  <c r="K11" i="27"/>
  <c r="L11" i="26"/>
  <c r="K11" i="26"/>
  <c r="F105" i="1"/>
  <c r="E115" i="1" s="1"/>
  <c r="J130" i="1"/>
  <c r="J161" i="1"/>
  <c r="AU212" i="1"/>
  <c r="J123" i="1"/>
  <c r="J124" i="1"/>
  <c r="H107" i="1"/>
  <c r="F107" i="1"/>
  <c r="I3" i="18"/>
  <c r="I2" i="18"/>
  <c r="I1" i="18"/>
  <c r="BE330" i="1"/>
  <c r="BE329" i="1"/>
  <c r="BE328" i="1"/>
  <c r="BE327" i="1"/>
  <c r="AI330" i="1"/>
  <c r="AI329" i="1"/>
  <c r="AI328" i="1"/>
  <c r="AI327" i="1"/>
  <c r="M330" i="1"/>
  <c r="M329" i="1"/>
  <c r="M328" i="1"/>
  <c r="M327" i="1"/>
  <c r="U2" i="33"/>
  <c r="U2" i="32"/>
  <c r="U2" i="31"/>
  <c r="U2" i="30"/>
  <c r="U2" i="29"/>
  <c r="U2" i="28"/>
  <c r="U2" i="27"/>
  <c r="U2" i="26"/>
  <c r="Q40" i="36"/>
  <c r="M42" i="36"/>
  <c r="P40" i="36"/>
  <c r="J42" i="36"/>
  <c r="O40" i="36"/>
  <c r="G42" i="36"/>
  <c r="Q39" i="36"/>
  <c r="M40" i="36"/>
  <c r="P39" i="36"/>
  <c r="J40" i="36"/>
  <c r="O39" i="36"/>
  <c r="G40" i="36"/>
  <c r="Q38" i="36"/>
  <c r="M38" i="36"/>
  <c r="P38" i="36"/>
  <c r="J38" i="36"/>
  <c r="O38" i="36"/>
  <c r="G38" i="36"/>
  <c r="Q40" i="35"/>
  <c r="M42" i="35"/>
  <c r="P40" i="35"/>
  <c r="J42" i="35"/>
  <c r="O40" i="35"/>
  <c r="G42" i="35"/>
  <c r="Q39" i="35"/>
  <c r="M40" i="35"/>
  <c r="P39" i="35"/>
  <c r="J40" i="35"/>
  <c r="O39" i="35"/>
  <c r="G40" i="35" s="1"/>
  <c r="Q38" i="35"/>
  <c r="M38" i="35"/>
  <c r="P38" i="35"/>
  <c r="J38" i="35"/>
  <c r="O38" i="35"/>
  <c r="G38" i="35"/>
  <c r="Q40" i="16"/>
  <c r="M42" i="16" s="1"/>
  <c r="O40" i="16"/>
  <c r="G42" i="16" s="1"/>
  <c r="Q39" i="16"/>
  <c r="M40" i="16" s="1"/>
  <c r="O39" i="16"/>
  <c r="G40" i="16" s="1"/>
  <c r="Q38" i="16"/>
  <c r="M38" i="16" s="1"/>
  <c r="O38" i="16"/>
  <c r="G38" i="16" s="1"/>
  <c r="F135" i="1"/>
  <c r="G5" i="25" s="1"/>
  <c r="F139" i="1"/>
  <c r="G7" i="25" s="1"/>
  <c r="F137" i="1"/>
  <c r="G9" i="25" s="1"/>
  <c r="B32" i="1"/>
  <c r="AL32" i="1" s="1"/>
  <c r="P40" i="16"/>
  <c r="J42" i="16" s="1"/>
  <c r="F138" i="1"/>
  <c r="G6" i="25" s="1"/>
  <c r="F103" i="1"/>
  <c r="D114" i="1" s="1"/>
  <c r="F108" i="1"/>
  <c r="H108" i="1"/>
  <c r="H109" i="1"/>
  <c r="F109" i="1"/>
  <c r="F130" i="1"/>
  <c r="F126" i="1"/>
  <c r="G2" i="25" s="1"/>
  <c r="F125" i="1"/>
  <c r="G3" i="25" s="1"/>
  <c r="F128" i="1"/>
  <c r="J125" i="1"/>
  <c r="G3" i="26" s="1"/>
  <c r="J126" i="1"/>
  <c r="G2" i="26" s="1"/>
  <c r="J128" i="1"/>
  <c r="F134" i="1"/>
  <c r="G4" i="25" s="1"/>
  <c r="F136" i="1"/>
  <c r="G8" i="25" s="1"/>
  <c r="F161" i="1"/>
  <c r="J134" i="1"/>
  <c r="G4" i="26" s="1"/>
  <c r="J136" i="1"/>
  <c r="G8" i="26" s="1"/>
  <c r="J138" i="1"/>
  <c r="G6" i="26"/>
  <c r="AX306" i="1"/>
  <c r="AB306" i="1"/>
  <c r="F306" i="1"/>
  <c r="Z288" i="1" s="1"/>
  <c r="AX105" i="1"/>
  <c r="AX103" i="1"/>
  <c r="BB130" i="1"/>
  <c r="BB128" i="1"/>
  <c r="BB126" i="1"/>
  <c r="G2" i="32"/>
  <c r="BF130" i="1"/>
  <c r="AX126" i="1"/>
  <c r="G2" i="31"/>
  <c r="BF128" i="1"/>
  <c r="BF126" i="1"/>
  <c r="G2" i="33"/>
  <c r="AX130" i="1"/>
  <c r="BB121" i="1"/>
  <c r="M92" i="1"/>
  <c r="BB140" i="1"/>
  <c r="K14" i="32" s="1"/>
  <c r="BB161" i="1"/>
  <c r="AX121" i="1"/>
  <c r="M91" i="1"/>
  <c r="AX140" i="1"/>
  <c r="K14" i="31" s="1"/>
  <c r="AX135" i="1"/>
  <c r="G5" i="31"/>
  <c r="AX161" i="1"/>
  <c r="BF121" i="1"/>
  <c r="BE218" i="1"/>
  <c r="BF141" i="1"/>
  <c r="BF140" i="1"/>
  <c r="K14" i="33" s="1"/>
  <c r="BF161" i="1"/>
  <c r="P55" i="36"/>
  <c r="P56" i="36"/>
  <c r="AZ309" i="1"/>
  <c r="AX312" i="1"/>
  <c r="AB105" i="1"/>
  <c r="AJ130" i="1"/>
  <c r="AJ126" i="1"/>
  <c r="G2" i="30"/>
  <c r="AJ128" i="1"/>
  <c r="AB126" i="1"/>
  <c r="G2" i="28"/>
  <c r="AF130" i="1"/>
  <c r="AF126" i="1"/>
  <c r="G2" i="29"/>
  <c r="AF128" i="1"/>
  <c r="AB130" i="1"/>
  <c r="AB103" i="1"/>
  <c r="AB121" i="1"/>
  <c r="M87" i="1"/>
  <c r="AB140" i="1"/>
  <c r="K14" i="28" s="1"/>
  <c r="AB161" i="1"/>
  <c r="AF121" i="1"/>
  <c r="M88" i="1"/>
  <c r="AF140" i="1"/>
  <c r="K14" i="29"/>
  <c r="AF161" i="1"/>
  <c r="AJ121" i="1"/>
  <c r="M89" i="1"/>
  <c r="AJ161" i="1"/>
  <c r="Y212" i="1"/>
  <c r="O60" i="35"/>
  <c r="AB169" i="1"/>
  <c r="AD309" i="1"/>
  <c r="AF309" i="1"/>
  <c r="AB312" i="1"/>
  <c r="J309" i="1"/>
  <c r="N130" i="1"/>
  <c r="C212" i="1"/>
  <c r="O60" i="16"/>
  <c r="F169" i="1" s="1"/>
  <c r="AG329" i="1"/>
  <c r="BC329" i="1"/>
  <c r="AL326" i="1"/>
  <c r="BH326" i="1"/>
  <c r="N126" i="1"/>
  <c r="G2" i="27" s="1"/>
  <c r="N125" i="1"/>
  <c r="G3" i="27" s="1"/>
  <c r="F141" i="1"/>
  <c r="K12" i="26"/>
  <c r="AG47" i="26"/>
  <c r="K12" i="27"/>
  <c r="AI47" i="27"/>
  <c r="N135" i="1"/>
  <c r="G5" i="27"/>
  <c r="N137" i="1"/>
  <c r="G9" i="27"/>
  <c r="N139" i="1"/>
  <c r="G7" i="27"/>
  <c r="N161" i="1"/>
  <c r="AQ53" i="1"/>
  <c r="BE53" i="1"/>
  <c r="AQ54" i="1"/>
  <c r="BE54" i="1"/>
  <c r="AQ56" i="1"/>
  <c r="BE56" i="1"/>
  <c r="N128" i="1"/>
  <c r="F82" i="1"/>
  <c r="B45" i="25"/>
  <c r="L50" i="25"/>
  <c r="B14" i="25"/>
  <c r="F140" i="1"/>
  <c r="K14" i="25" s="1"/>
  <c r="J141" i="1"/>
  <c r="J140" i="1"/>
  <c r="K14" i="26" s="1"/>
  <c r="B14" i="26"/>
  <c r="N123" i="1"/>
  <c r="N141" i="1"/>
  <c r="N140" i="1"/>
  <c r="K14" i="27"/>
  <c r="N134" i="1"/>
  <c r="G4" i="27" s="1"/>
  <c r="B14" i="27"/>
  <c r="N136" i="1"/>
  <c r="G8" i="27"/>
  <c r="N138" i="1"/>
  <c r="G6" i="27"/>
  <c r="J195" i="1"/>
  <c r="AG327" i="1"/>
  <c r="BC327" i="1"/>
  <c r="AG328" i="1"/>
  <c r="BC328" i="1"/>
  <c r="AG326" i="1"/>
  <c r="BC326" i="1"/>
  <c r="AX125" i="1"/>
  <c r="G3" i="31"/>
  <c r="AX128" i="1"/>
  <c r="BB125" i="1"/>
  <c r="G3" i="32"/>
  <c r="BF125" i="1"/>
  <c r="B45" i="31"/>
  <c r="L50" i="31"/>
  <c r="AX141" i="1"/>
  <c r="K12" i="31"/>
  <c r="AI47" i="31"/>
  <c r="AX134" i="1"/>
  <c r="G4" i="31"/>
  <c r="B14" i="31"/>
  <c r="AX139" i="1"/>
  <c r="G7" i="31"/>
  <c r="AX137" i="1"/>
  <c r="G9" i="31"/>
  <c r="AX138" i="1"/>
  <c r="G6" i="31"/>
  <c r="AX136" i="1"/>
  <c r="G8" i="31"/>
  <c r="BB123" i="1"/>
  <c r="BB141" i="1"/>
  <c r="K12" i="32"/>
  <c r="AI47" i="32"/>
  <c r="BB135" i="1"/>
  <c r="G5" i="32"/>
  <c r="BB134" i="1"/>
  <c r="G4" i="32"/>
  <c r="B14" i="32"/>
  <c r="BB139" i="1"/>
  <c r="G7" i="32"/>
  <c r="BB137" i="1"/>
  <c r="G9" i="32"/>
  <c r="BB138" i="1"/>
  <c r="G6" i="32"/>
  <c r="BB136" i="1"/>
  <c r="G8" i="32"/>
  <c r="BF123" i="1"/>
  <c r="K12" i="33"/>
  <c r="AI47" i="33"/>
  <c r="BF135" i="1"/>
  <c r="G5" i="33"/>
  <c r="BF134" i="1"/>
  <c r="G4" i="33"/>
  <c r="B14" i="33"/>
  <c r="BF139" i="1"/>
  <c r="G7" i="33"/>
  <c r="BF137" i="1"/>
  <c r="G9" i="33"/>
  <c r="BF138" i="1"/>
  <c r="G6" i="33"/>
  <c r="BF136" i="1"/>
  <c r="G8" i="33"/>
  <c r="BB195" i="1"/>
  <c r="AX107" i="1"/>
  <c r="BD107" i="1"/>
  <c r="O60" i="36"/>
  <c r="M60" i="36"/>
  <c r="BE177" i="1"/>
  <c r="BE178" i="1"/>
  <c r="K274" i="1"/>
  <c r="F254" i="1"/>
  <c r="AH316" i="1"/>
  <c r="BD316" i="1"/>
  <c r="AH319" i="1"/>
  <c r="BD319" i="1"/>
  <c r="AH321" i="1"/>
  <c r="BD321" i="1"/>
  <c r="AB125" i="1"/>
  <c r="G3" i="28"/>
  <c r="AB128" i="1"/>
  <c r="AF125" i="1"/>
  <c r="G3" i="29"/>
  <c r="AJ125" i="1"/>
  <c r="G3" i="30"/>
  <c r="B45" i="28"/>
  <c r="S50" i="28"/>
  <c r="AB141" i="1"/>
  <c r="K12" i="28"/>
  <c r="AG47" i="28"/>
  <c r="AB134" i="1"/>
  <c r="G4" i="28"/>
  <c r="AB135" i="1"/>
  <c r="G5" i="28"/>
  <c r="B14" i="28"/>
  <c r="AB139" i="1"/>
  <c r="G7" i="28"/>
  <c r="AB137" i="1"/>
  <c r="G9" i="28"/>
  <c r="AB138" i="1"/>
  <c r="G6" i="28"/>
  <c r="AB136" i="1"/>
  <c r="G8" i="28" s="1"/>
  <c r="K6" i="28" s="1"/>
  <c r="K9" i="28" s="1"/>
  <c r="AF123" i="1"/>
  <c r="AF141" i="1"/>
  <c r="K12" i="29"/>
  <c r="AG47" i="29"/>
  <c r="AF135" i="1"/>
  <c r="G5" i="29"/>
  <c r="AF134" i="1"/>
  <c r="G4" i="29"/>
  <c r="B14" i="29"/>
  <c r="AF139" i="1"/>
  <c r="G7" i="29"/>
  <c r="AF137" i="1"/>
  <c r="G9" i="29"/>
  <c r="AF136" i="1"/>
  <c r="G8" i="29" s="1"/>
  <c r="K6" i="29" s="1"/>
  <c r="K9" i="29" s="1"/>
  <c r="AF138" i="1"/>
  <c r="G6" i="29"/>
  <c r="AJ123" i="1"/>
  <c r="AJ141" i="1"/>
  <c r="K12" i="30"/>
  <c r="AJ135" i="1"/>
  <c r="G5" i="30"/>
  <c r="AJ134" i="1"/>
  <c r="G4" i="30"/>
  <c r="B14" i="30"/>
  <c r="AJ139" i="1"/>
  <c r="G7" i="30"/>
  <c r="AJ137" i="1"/>
  <c r="G9" i="30"/>
  <c r="AJ138" i="1"/>
  <c r="G6" i="30"/>
  <c r="AJ136" i="1"/>
  <c r="G8" i="30"/>
  <c r="AF195" i="1"/>
  <c r="AB107" i="1"/>
  <c r="AH107" i="1"/>
  <c r="AI177" i="1"/>
  <c r="AI178" i="1"/>
  <c r="L107" i="1"/>
  <c r="M177" i="1"/>
  <c r="M178" i="1"/>
  <c r="AQ43" i="1"/>
  <c r="BE43" i="1"/>
  <c r="AQ64" i="1"/>
  <c r="BE64" i="1"/>
  <c r="AQ65" i="1"/>
  <c r="BE65" i="1"/>
  <c r="AQ68" i="1"/>
  <c r="BE68" i="1"/>
  <c r="AQ73" i="1"/>
  <c r="BE73" i="1"/>
  <c r="AQ40" i="1"/>
  <c r="BE40" i="1"/>
  <c r="AQ47" i="1"/>
  <c r="BE47" i="1"/>
  <c r="AQ49" i="1"/>
  <c r="BE49" i="1"/>
  <c r="AQ50" i="1"/>
  <c r="BE50" i="1"/>
  <c r="AQ59" i="1"/>
  <c r="BE59" i="1"/>
  <c r="AQ63" i="1"/>
  <c r="BE63" i="1"/>
  <c r="AQ66" i="1"/>
  <c r="BE66" i="1"/>
  <c r="AQ72" i="1"/>
  <c r="BE72" i="1"/>
  <c r="AQ74" i="1"/>
  <c r="BE74" i="1"/>
  <c r="AQ75" i="1"/>
  <c r="BE75" i="1"/>
  <c r="AQ37" i="1"/>
  <c r="BE37" i="1"/>
  <c r="AQ38" i="1"/>
  <c r="BE38" i="1"/>
  <c r="AQ39" i="1"/>
  <c r="BE39" i="1"/>
  <c r="AQ41" i="1"/>
  <c r="BE41" i="1"/>
  <c r="AQ42" i="1"/>
  <c r="BE42" i="1"/>
  <c r="AQ55" i="1"/>
  <c r="BE55" i="1"/>
  <c r="AQ67" i="1"/>
  <c r="BE67" i="1"/>
  <c r="AQ71" i="1"/>
  <c r="BE71" i="1"/>
  <c r="AQ46" i="1"/>
  <c r="BE46" i="1"/>
  <c r="AQ58" i="1"/>
  <c r="BE58" i="1"/>
  <c r="AQ61" i="1"/>
  <c r="BE61" i="1"/>
  <c r="AQ69" i="1"/>
  <c r="BE69" i="1"/>
  <c r="AQ36" i="1"/>
  <c r="BE36" i="1"/>
  <c r="AQ44" i="1"/>
  <c r="BE44" i="1"/>
  <c r="AQ45" i="1"/>
  <c r="BE45" i="1"/>
  <c r="AQ51" i="1"/>
  <c r="BE51" i="1"/>
  <c r="AQ52" i="1"/>
  <c r="BE52" i="1"/>
  <c r="AQ57" i="1"/>
  <c r="BE57" i="1"/>
  <c r="AQ60" i="1"/>
  <c r="BE60" i="1"/>
  <c r="AQ62" i="1"/>
  <c r="BE62" i="1"/>
  <c r="AQ48" i="1"/>
  <c r="BE48" i="1"/>
  <c r="BG48" i="1"/>
  <c r="H110" i="1"/>
  <c r="N107" i="1"/>
  <c r="L108" i="1"/>
  <c r="N108" i="1"/>
  <c r="L109" i="1"/>
  <c r="N109" i="1"/>
  <c r="L110" i="1"/>
  <c r="N110" i="1"/>
  <c r="F67" i="19"/>
  <c r="F66" i="19"/>
  <c r="I62" i="19"/>
  <c r="H62" i="19"/>
  <c r="G62" i="19"/>
  <c r="G60" i="19"/>
  <c r="F52" i="19"/>
  <c r="F51" i="19"/>
  <c r="I47" i="19"/>
  <c r="H47" i="19"/>
  <c r="G47" i="19"/>
  <c r="G45" i="19"/>
  <c r="AX168" i="1"/>
  <c r="AV92" i="1"/>
  <c r="BF124" i="1"/>
  <c r="BB124" i="1"/>
  <c r="BF110" i="1"/>
  <c r="BD110" i="1"/>
  <c r="AZ110" i="1"/>
  <c r="AX110" i="1"/>
  <c r="BF109" i="1"/>
  <c r="BD109" i="1"/>
  <c r="AZ109" i="1"/>
  <c r="BF108" i="1"/>
  <c r="BD108" i="1"/>
  <c r="AZ108" i="1"/>
  <c r="BF107" i="1"/>
  <c r="AZ107" i="1"/>
  <c r="AB168" i="1"/>
  <c r="AV90" i="1"/>
  <c r="AJ140" i="1"/>
  <c r="K14" i="30" s="1"/>
  <c r="AJ124" i="1"/>
  <c r="AF124" i="1"/>
  <c r="AJ110" i="1"/>
  <c r="AH110" i="1"/>
  <c r="AD110" i="1"/>
  <c r="AB110" i="1"/>
  <c r="AJ109" i="1"/>
  <c r="AH109" i="1"/>
  <c r="AD109" i="1"/>
  <c r="AJ108" i="1"/>
  <c r="AD108" i="1"/>
  <c r="AJ107" i="1"/>
  <c r="AD107" i="1"/>
  <c r="B106" i="36"/>
  <c r="O94" i="36"/>
  <c r="Q82" i="36"/>
  <c r="P82" i="36"/>
  <c r="O82" i="36"/>
  <c r="Q45" i="36"/>
  <c r="Q47" i="36"/>
  <c r="L47" i="36"/>
  <c r="P45" i="36"/>
  <c r="P47" i="36"/>
  <c r="O45" i="36"/>
  <c r="Q32" i="36"/>
  <c r="M29" i="36"/>
  <c r="P32" i="36"/>
  <c r="J29" i="36"/>
  <c r="O32" i="36"/>
  <c r="G29" i="36"/>
  <c r="AX109" i="1"/>
  <c r="AX108" i="1"/>
  <c r="O18" i="36"/>
  <c r="H8" i="36"/>
  <c r="B8" i="36"/>
  <c r="P7" i="36"/>
  <c r="M8" i="36" s="1"/>
  <c r="O7" i="36"/>
  <c r="M7" i="36" s="1"/>
  <c r="H7" i="36"/>
  <c r="B7" i="36"/>
  <c r="B106" i="35"/>
  <c r="O94" i="35"/>
  <c r="Q82" i="35"/>
  <c r="P82" i="35"/>
  <c r="O82" i="35"/>
  <c r="Q45" i="35"/>
  <c r="P45" i="35"/>
  <c r="O45" i="35"/>
  <c r="Q32" i="35"/>
  <c r="M29" i="35"/>
  <c r="P32" i="35"/>
  <c r="J29" i="35"/>
  <c r="O32" i="35"/>
  <c r="G29" i="35"/>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Q45" i="16"/>
  <c r="P45" i="16"/>
  <c r="O18" i="16"/>
  <c r="H32" i="19"/>
  <c r="G32" i="19"/>
  <c r="F36" i="19"/>
  <c r="G30" i="19"/>
  <c r="D30" i="19"/>
  <c r="B106" i="16"/>
  <c r="N124" i="1"/>
  <c r="B8" i="16"/>
  <c r="B7" i="16"/>
  <c r="AP36" i="1"/>
  <c r="AQ70" i="1"/>
  <c r="BE70"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c r="P39" i="16"/>
  <c r="J40" i="16" s="1"/>
  <c r="J135" i="1"/>
  <c r="G5" i="26" s="1"/>
  <c r="P38" i="16"/>
  <c r="J38" i="16" s="1"/>
  <c r="BF202" i="1"/>
  <c r="Q55" i="36"/>
  <c r="Q56" i="36"/>
  <c r="AW114" i="1"/>
  <c r="BF122" i="1"/>
  <c r="BG61" i="1"/>
  <c r="L50" i="28"/>
  <c r="BF206" i="1"/>
  <c r="BB206" i="1"/>
  <c r="M60" i="16"/>
  <c r="BG66" i="1"/>
  <c r="BG68" i="1"/>
  <c r="BG53" i="1"/>
  <c r="AG47" i="32"/>
  <c r="N127" i="1"/>
  <c r="AI47" i="28"/>
  <c r="BB127" i="1"/>
  <c r="BB129" i="1"/>
  <c r="BF127" i="1"/>
  <c r="BF129" i="1"/>
  <c r="O91" i="1"/>
  <c r="N91" i="1"/>
  <c r="AJ122" i="1"/>
  <c r="AI47" i="26"/>
  <c r="K10" i="31"/>
  <c r="BE217" i="1"/>
  <c r="K2" i="29"/>
  <c r="K3" i="29"/>
  <c r="I38" i="35"/>
  <c r="AI217" i="1"/>
  <c r="M60" i="35"/>
  <c r="Z115" i="1"/>
  <c r="AI47" i="29"/>
  <c r="D261" i="18"/>
  <c r="Z264" i="1" s="1"/>
  <c r="AK264" i="1" s="1"/>
  <c r="D265" i="18"/>
  <c r="Z268" i="1" s="1"/>
  <c r="AK268" i="1" s="1"/>
  <c r="D269" i="18"/>
  <c r="Z272" i="1" s="1"/>
  <c r="AK272" i="1" s="1"/>
  <c r="D273" i="18"/>
  <c r="Z276" i="1" s="1"/>
  <c r="AK276" i="1" s="1"/>
  <c r="D277" i="18"/>
  <c r="Z280" i="1" s="1"/>
  <c r="AK280" i="1" s="1"/>
  <c r="D281" i="18"/>
  <c r="Z284" i="1" s="1"/>
  <c r="AK284" i="1" s="1"/>
  <c r="D285" i="18"/>
  <c r="D268" i="18"/>
  <c r="Z271" i="1" s="1"/>
  <c r="AK271" i="1" s="1"/>
  <c r="D258" i="18"/>
  <c r="Z261" i="1" s="1"/>
  <c r="AK261" i="1" s="1"/>
  <c r="D262" i="18"/>
  <c r="Z265" i="1" s="1"/>
  <c r="AK265" i="1" s="1"/>
  <c r="D266" i="18"/>
  <c r="Z269" i="1"/>
  <c r="AK269" i="1" s="1"/>
  <c r="D270" i="18"/>
  <c r="Z273" i="1" s="1"/>
  <c r="AK273" i="1" s="1"/>
  <c r="D274" i="18"/>
  <c r="Z277" i="1" s="1"/>
  <c r="AK277" i="1" s="1"/>
  <c r="D278" i="18"/>
  <c r="Z281" i="1" s="1"/>
  <c r="AK281" i="1" s="1"/>
  <c r="D282" i="18"/>
  <c r="Z285" i="1" s="1"/>
  <c r="AK285" i="1" s="1"/>
  <c r="D264" i="18"/>
  <c r="Z267" i="1" s="1"/>
  <c r="AK267" i="1" s="1"/>
  <c r="D276" i="18"/>
  <c r="Z279" i="1" s="1"/>
  <c r="AK279" i="1" s="1"/>
  <c r="D284" i="18"/>
  <c r="D259" i="18"/>
  <c r="Z262" i="1" s="1"/>
  <c r="AK262" i="1" s="1"/>
  <c r="D263" i="18"/>
  <c r="Z266" i="1" s="1"/>
  <c r="AK266" i="1" s="1"/>
  <c r="D267" i="18"/>
  <c r="Z270" i="1" s="1"/>
  <c r="AK270" i="1" s="1"/>
  <c r="D271" i="18"/>
  <c r="Z274" i="1" s="1"/>
  <c r="AK274" i="1" s="1"/>
  <c r="D275" i="18"/>
  <c r="Z278" i="1" s="1"/>
  <c r="AK278" i="1" s="1"/>
  <c r="D279" i="18"/>
  <c r="Z282" i="1" s="1"/>
  <c r="AK282" i="1" s="1"/>
  <c r="D283" i="18"/>
  <c r="D260" i="18"/>
  <c r="Z263" i="1" s="1"/>
  <c r="AK263" i="1" s="1"/>
  <c r="D272" i="18"/>
  <c r="Z275" i="1" s="1"/>
  <c r="AK275" i="1" s="1"/>
  <c r="D280" i="18"/>
  <c r="Z283" i="1" s="1"/>
  <c r="AK283" i="1" s="1"/>
  <c r="AA83" i="1"/>
  <c r="P93" i="1"/>
  <c r="V2" i="33"/>
  <c r="AA87" i="1"/>
  <c r="AA91" i="1"/>
  <c r="AA95" i="1"/>
  <c r="AA89" i="1"/>
  <c r="AA97" i="1"/>
  <c r="AA90" i="1"/>
  <c r="AA98" i="1"/>
  <c r="AA84" i="1"/>
  <c r="AA88" i="1"/>
  <c r="AA92" i="1"/>
  <c r="AA96" i="1"/>
  <c r="AA85" i="1"/>
  <c r="AA93" i="1"/>
  <c r="AA86" i="1"/>
  <c r="P89" i="1"/>
  <c r="V2" i="30"/>
  <c r="AA94" i="1"/>
  <c r="BG71" i="1"/>
  <c r="BG38" i="1"/>
  <c r="BG72" i="1"/>
  <c r="BG64" i="1"/>
  <c r="BG36" i="1"/>
  <c r="BG51" i="1"/>
  <c r="BG45" i="1"/>
  <c r="BG62" i="1"/>
  <c r="BG56" i="1"/>
  <c r="BG58" i="1"/>
  <c r="BG42" i="1"/>
  <c r="BG74" i="1"/>
  <c r="AV114" i="1"/>
  <c r="K4" i="29"/>
  <c r="D235" i="18"/>
  <c r="B45" i="22" s="1"/>
  <c r="D238" i="18"/>
  <c r="BG54" i="1"/>
  <c r="AB156" i="1"/>
  <c r="AV318" i="1"/>
  <c r="Z292" i="1"/>
  <c r="AG47" i="31"/>
  <c r="K4" i="31"/>
  <c r="K2" i="31"/>
  <c r="K3" i="31"/>
  <c r="F38" i="36"/>
  <c r="AG47" i="33"/>
  <c r="Z318" i="1"/>
  <c r="Z290" i="1"/>
  <c r="AX127" i="1"/>
  <c r="AX131" i="1"/>
  <c r="F32" i="36"/>
  <c r="BE216" i="1"/>
  <c r="AX122" i="1"/>
  <c r="AX156" i="1"/>
  <c r="AB127" i="1"/>
  <c r="AB129" i="1"/>
  <c r="D318" i="1"/>
  <c r="K5" i="29"/>
  <c r="K7" i="29"/>
  <c r="I42" i="35"/>
  <c r="K6" i="30"/>
  <c r="K9" i="30"/>
  <c r="L40" i="35"/>
  <c r="K2" i="32"/>
  <c r="K3" i="32"/>
  <c r="I38" i="36"/>
  <c r="K2" i="30"/>
  <c r="K3" i="30"/>
  <c r="L38" i="35"/>
  <c r="M32" i="1"/>
  <c r="K5" i="28"/>
  <c r="K7" i="28"/>
  <c r="F42" i="35"/>
  <c r="K10" i="28"/>
  <c r="K8" i="28"/>
  <c r="Z114" i="1"/>
  <c r="D201" i="18"/>
  <c r="F255" i="1" s="1"/>
  <c r="D131" i="18"/>
  <c r="D129" i="18"/>
  <c r="D130" i="18"/>
  <c r="L56" i="36"/>
  <c r="K4" i="33"/>
  <c r="K5" i="32"/>
  <c r="K7" i="32"/>
  <c r="I42" i="36"/>
  <c r="K6" i="32"/>
  <c r="K9" i="32"/>
  <c r="I40" i="36"/>
  <c r="K10" i="32"/>
  <c r="K8" i="31"/>
  <c r="K6" i="31"/>
  <c r="K9" i="31"/>
  <c r="F40" i="36"/>
  <c r="S82" i="36"/>
  <c r="AW115" i="1"/>
  <c r="AV115" i="1"/>
  <c r="K2" i="28"/>
  <c r="K3" i="28"/>
  <c r="F38" i="35"/>
  <c r="K4" i="28"/>
  <c r="S82" i="35"/>
  <c r="AF127" i="1"/>
  <c r="AF131" i="1"/>
  <c r="AF162" i="1"/>
  <c r="K4" i="30"/>
  <c r="AJ127" i="1"/>
  <c r="K10" i="30"/>
  <c r="AI218" i="1"/>
  <c r="AF122" i="1"/>
  <c r="AI216" i="1"/>
  <c r="AB122" i="1"/>
  <c r="AA115" i="1"/>
  <c r="AA114" i="1"/>
  <c r="AG47" i="30"/>
  <c r="AI47" i="30"/>
  <c r="D164" i="18"/>
  <c r="D25" i="18"/>
  <c r="D70" i="18"/>
  <c r="B23" i="35" s="1"/>
  <c r="D147" i="18"/>
  <c r="B83" i="35"/>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c r="D123" i="18"/>
  <c r="B51" i="16" s="1"/>
  <c r="D139" i="18"/>
  <c r="B73" i="35" s="1"/>
  <c r="D165" i="18"/>
  <c r="B98" i="35" s="1"/>
  <c r="D63" i="18"/>
  <c r="B21" i="19"/>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D34" i="18"/>
  <c r="B43" i="19" s="1"/>
  <c r="D157" i="18"/>
  <c r="D36" i="19" s="1"/>
  <c r="D51" i="19" s="1"/>
  <c r="D66" i="19" s="1"/>
  <c r="D24" i="18"/>
  <c r="C23" i="19" s="1"/>
  <c r="D45" i="18"/>
  <c r="B19" i="19" s="1"/>
  <c r="G28" i="19" s="1"/>
  <c r="G43" i="19" s="1"/>
  <c r="G58" i="19" s="1"/>
  <c r="D6" i="18"/>
  <c r="G5" i="19"/>
  <c r="D106" i="18"/>
  <c r="D12" i="19" s="1"/>
  <c r="D13" i="18"/>
  <c r="B8" i="19" s="1"/>
  <c r="D173" i="18"/>
  <c r="D155" i="18"/>
  <c r="D146" i="18"/>
  <c r="D142" i="18"/>
  <c r="D138" i="18"/>
  <c r="D110" i="18"/>
  <c r="D104" i="18"/>
  <c r="D76" i="18"/>
  <c r="D102" i="18"/>
  <c r="D95" i="18"/>
  <c r="D91" i="18"/>
  <c r="B39" i="16"/>
  <c r="D83" i="18"/>
  <c r="B33" i="16" s="1"/>
  <c r="D87" i="18"/>
  <c r="B31" i="35" s="1"/>
  <c r="D75" i="18"/>
  <c r="B27" i="16" s="1"/>
  <c r="D68" i="18"/>
  <c r="B21" i="16"/>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c r="D4" i="18"/>
  <c r="M2" i="16" s="1"/>
  <c r="J2" i="19" s="1"/>
  <c r="D199" i="18"/>
  <c r="D100" i="18"/>
  <c r="X85" i="1" s="1"/>
  <c r="F60" i="16"/>
  <c r="D98" i="18"/>
  <c r="X83" i="1" s="1"/>
  <c r="I56" i="36"/>
  <c r="D177" i="18"/>
  <c r="D181" i="18"/>
  <c r="N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F93" i="1" s="1"/>
  <c r="G93" i="1" s="1"/>
  <c r="D99" i="18"/>
  <c r="X84" i="1"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c r="D107" i="18"/>
  <c r="D13" i="19" s="1"/>
  <c r="BG59" i="1"/>
  <c r="BG40" i="1"/>
  <c r="K5" i="30"/>
  <c r="K7" i="30"/>
  <c r="L42" i="35"/>
  <c r="BG65" i="1"/>
  <c r="K5" i="31"/>
  <c r="K7" i="31"/>
  <c r="F42" i="36"/>
  <c r="G3" i="33"/>
  <c r="K2" i="33"/>
  <c r="K3" i="33"/>
  <c r="L38" i="36"/>
  <c r="D170" i="18"/>
  <c r="D137" i="18"/>
  <c r="D103" i="18"/>
  <c r="D36" i="18"/>
  <c r="D190" i="18"/>
  <c r="P171" i="1" s="1"/>
  <c r="D53" i="18"/>
  <c r="X81" i="1" s="1"/>
  <c r="D59" i="18"/>
  <c r="B15" i="16" s="1"/>
  <c r="D85" i="18"/>
  <c r="F31" i="36" s="1"/>
  <c r="D126" i="18"/>
  <c r="K52" i="36" s="1"/>
  <c r="D140" i="18"/>
  <c r="B74" i="16" s="1"/>
  <c r="D175" i="18"/>
  <c r="D23" i="18"/>
  <c r="C21" i="19" s="1"/>
  <c r="D202" i="18"/>
  <c r="G255" i="1" s="1"/>
  <c r="K8" i="32"/>
  <c r="K10" i="29"/>
  <c r="R45" i="35"/>
  <c r="K8" i="29"/>
  <c r="K4" i="32"/>
  <c r="I47" i="36"/>
  <c r="R45" i="36"/>
  <c r="O93" i="1"/>
  <c r="BB122" i="1"/>
  <c r="S82" i="16"/>
  <c r="N93" i="1"/>
  <c r="B2" i="33"/>
  <c r="P92" i="1"/>
  <c r="V2" i="32"/>
  <c r="N92" i="1"/>
  <c r="B2" i="32"/>
  <c r="O92" i="1"/>
  <c r="O89" i="1"/>
  <c r="N89" i="1"/>
  <c r="B2" i="30"/>
  <c r="N88" i="1"/>
  <c r="B2" i="29"/>
  <c r="O88" i="1"/>
  <c r="AX169" i="1"/>
  <c r="AC32" i="1"/>
  <c r="AK32" i="1"/>
  <c r="D115" i="1"/>
  <c r="AW32" i="1"/>
  <c r="U32" i="1"/>
  <c r="G32" i="1"/>
  <c r="F60" i="36"/>
  <c r="AX114" i="1"/>
  <c r="Q11" i="36"/>
  <c r="M18" i="36"/>
  <c r="F60" i="35"/>
  <c r="E93" i="16"/>
  <c r="E93" i="36"/>
  <c r="E93" i="35"/>
  <c r="BF131" i="1"/>
  <c r="L32" i="36"/>
  <c r="BB131" i="1"/>
  <c r="BB162" i="1"/>
  <c r="P88" i="1"/>
  <c r="V2" i="29"/>
  <c r="BC347" i="1"/>
  <c r="AG347" i="1"/>
  <c r="K347" i="1"/>
  <c r="AX129" i="1"/>
  <c r="AX133" i="1"/>
  <c r="BC319" i="1"/>
  <c r="K351" i="1"/>
  <c r="AG351" i="1"/>
  <c r="BC351" i="1"/>
  <c r="B104" i="16"/>
  <c r="B104" i="36"/>
  <c r="B104" i="35"/>
  <c r="K348" i="1"/>
  <c r="BC348" i="1"/>
  <c r="AG348" i="1"/>
  <c r="I32" i="35"/>
  <c r="AB115" i="1"/>
  <c r="V11" i="35"/>
  <c r="M19" i="35"/>
  <c r="AB131" i="1"/>
  <c r="F32" i="35"/>
  <c r="P91" i="1"/>
  <c r="V2" i="31"/>
  <c r="P87" i="1"/>
  <c r="V2" i="28"/>
  <c r="O87" i="1"/>
  <c r="N87" i="1"/>
  <c r="B2" i="28"/>
  <c r="A53" i="28"/>
  <c r="B2" i="31"/>
  <c r="A92" i="31"/>
  <c r="K60" i="35"/>
  <c r="K60" i="16"/>
  <c r="K60" i="36"/>
  <c r="AF129" i="1"/>
  <c r="K312" i="1"/>
  <c r="AX162" i="1"/>
  <c r="AG312" i="1"/>
  <c r="AW122" i="1"/>
  <c r="AB114" i="1"/>
  <c r="Q11" i="35"/>
  <c r="M18" i="35"/>
  <c r="I11" i="35"/>
  <c r="I11" i="36"/>
  <c r="I11" i="16"/>
  <c r="B14" i="36"/>
  <c r="B94" i="35"/>
  <c r="B19" i="36"/>
  <c r="B16" i="35"/>
  <c r="K23" i="36"/>
  <c r="B94" i="16"/>
  <c r="B40" i="16"/>
  <c r="B27" i="35"/>
  <c r="B34" i="35"/>
  <c r="B40" i="36"/>
  <c r="B34" i="16"/>
  <c r="B17" i="35"/>
  <c r="I31" i="36"/>
  <c r="H55" i="16"/>
  <c r="H55" i="35"/>
  <c r="H55" i="36"/>
  <c r="E55" i="36"/>
  <c r="E55" i="16"/>
  <c r="E55" i="35"/>
  <c r="K55" i="16"/>
  <c r="K55" i="36"/>
  <c r="K55" i="35"/>
  <c r="AA122" i="1"/>
  <c r="B33" i="35"/>
  <c r="L17" i="35"/>
  <c r="B51" i="36"/>
  <c r="B32" i="16"/>
  <c r="B32" i="35"/>
  <c r="B11" i="36"/>
  <c r="F31" i="16"/>
  <c r="B19" i="35"/>
  <c r="B17" i="16"/>
  <c r="H17" i="36"/>
  <c r="B33" i="36"/>
  <c r="B51" i="35"/>
  <c r="L17" i="36"/>
  <c r="AB177" i="1"/>
  <c r="L17" i="16"/>
  <c r="H17" i="35"/>
  <c r="B27" i="36"/>
  <c r="B41" i="35"/>
  <c r="B66" i="16"/>
  <c r="B14" i="35"/>
  <c r="B41" i="36"/>
  <c r="F31" i="35"/>
  <c r="L31" i="35"/>
  <c r="D33" i="35"/>
  <c r="L31" i="36"/>
  <c r="B23" i="16"/>
  <c r="I31" i="16"/>
  <c r="D40" i="36"/>
  <c r="D60" i="35"/>
  <c r="D42" i="36"/>
  <c r="D31" i="35"/>
  <c r="B21" i="35"/>
  <c r="D32" i="36"/>
  <c r="B29" i="16"/>
  <c r="B21" i="36"/>
  <c r="D33" i="36"/>
  <c r="B29" i="35"/>
  <c r="D43" i="35"/>
  <c r="H28" i="35"/>
  <c r="H82" i="35" s="1"/>
  <c r="B23" i="36"/>
  <c r="D43" i="16"/>
  <c r="B67" i="35"/>
  <c r="B20" i="35"/>
  <c r="D42" i="16"/>
  <c r="B20" i="16"/>
  <c r="D31" i="36"/>
  <c r="H28" i="16"/>
  <c r="H82" i="16"/>
  <c r="L31" i="16"/>
  <c r="I31" i="35"/>
  <c r="D38" i="35"/>
  <c r="D42" i="35"/>
  <c r="D41" i="36"/>
  <c r="H28" i="36"/>
  <c r="H82" i="36" s="1"/>
  <c r="D41" i="35"/>
  <c r="B39" i="35"/>
  <c r="D38" i="36"/>
  <c r="D39" i="16"/>
  <c r="D38" i="16"/>
  <c r="D60" i="16"/>
  <c r="B67" i="16"/>
  <c r="D32" i="35"/>
  <c r="B39" i="36"/>
  <c r="D40" i="35"/>
  <c r="D39" i="35"/>
  <c r="D33" i="16"/>
  <c r="D39" i="36"/>
  <c r="B11" i="35"/>
  <c r="K52" i="16"/>
  <c r="K52" i="35"/>
  <c r="B66" i="36"/>
  <c r="F177" i="1"/>
  <c r="AX177" i="1"/>
  <c r="B36" i="16"/>
  <c r="B36" i="36"/>
  <c r="B76" i="36"/>
  <c r="B76" i="35"/>
  <c r="BC343" i="1"/>
  <c r="AG343" i="1"/>
  <c r="K343" i="1"/>
  <c r="M2" i="36"/>
  <c r="M2" i="35"/>
  <c r="B26" i="36"/>
  <c r="B26" i="16"/>
  <c r="AG344" i="1"/>
  <c r="K344" i="1"/>
  <c r="B98" i="36"/>
  <c r="B98" i="16"/>
  <c r="K23" i="16"/>
  <c r="K23" i="35"/>
  <c r="B16" i="16"/>
  <c r="AX115" i="1"/>
  <c r="V11" i="36"/>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73" i="36"/>
  <c r="B73" i="16"/>
  <c r="B74" i="36"/>
  <c r="B74" i="35"/>
  <c r="K10" i="33"/>
  <c r="K5" i="33"/>
  <c r="K7" i="33"/>
  <c r="L42" i="36"/>
  <c r="K28" i="35"/>
  <c r="K82" i="35"/>
  <c r="K28" i="16"/>
  <c r="K82" i="16" s="1"/>
  <c r="B55" i="35"/>
  <c r="B55" i="16"/>
  <c r="C74" i="35"/>
  <c r="C74" i="16"/>
  <c r="E28" i="35"/>
  <c r="E82" i="35"/>
  <c r="E28" i="16"/>
  <c r="E82" i="16" s="1"/>
  <c r="E28" i="36"/>
  <c r="E82" i="36" s="1"/>
  <c r="B75" i="36"/>
  <c r="B75" i="16"/>
  <c r="B75" i="35"/>
  <c r="D60" i="36"/>
  <c r="D40" i="16"/>
  <c r="D41" i="16"/>
  <c r="D43" i="36"/>
  <c r="B67" i="36"/>
  <c r="AB178" i="1"/>
  <c r="F178" i="1"/>
  <c r="B38" i="36"/>
  <c r="B38" i="16"/>
  <c r="B56" i="35"/>
  <c r="B56" i="16"/>
  <c r="C76" i="35"/>
  <c r="C76" i="16"/>
  <c r="D11" i="19"/>
  <c r="B59" i="36"/>
  <c r="B59" i="35"/>
  <c r="B59" i="16"/>
  <c r="B82" i="36"/>
  <c r="B82" i="35"/>
  <c r="B82" i="16"/>
  <c r="B42" i="16"/>
  <c r="B42" i="35"/>
  <c r="B62" i="35"/>
  <c r="B62" i="16"/>
  <c r="B90" i="35"/>
  <c r="B90" i="16"/>
  <c r="B43" i="36"/>
  <c r="B43" i="35"/>
  <c r="B43" i="16"/>
  <c r="B64" i="36"/>
  <c r="B64" i="35"/>
  <c r="B64" i="16"/>
  <c r="B93" i="36"/>
  <c r="B93" i="16"/>
  <c r="B93" i="35"/>
  <c r="K8" i="33"/>
  <c r="K6" i="33"/>
  <c r="K9" i="33"/>
  <c r="L40" i="36"/>
  <c r="C2" i="33"/>
  <c r="B44" i="33"/>
  <c r="C2" i="32"/>
  <c r="B44" i="32"/>
  <c r="B44" i="30"/>
  <c r="C2" i="30"/>
  <c r="B44" i="29"/>
  <c r="C2" i="29"/>
  <c r="I32" i="36"/>
  <c r="H64" i="19"/>
  <c r="BH202" i="1"/>
  <c r="BF162" i="1"/>
  <c r="BD202" i="1"/>
  <c r="I64" i="19"/>
  <c r="G64" i="19"/>
  <c r="AX132" i="1"/>
  <c r="BC321" i="1"/>
  <c r="AB133" i="1"/>
  <c r="AG319" i="1"/>
  <c r="A217" i="28"/>
  <c r="AB162" i="1"/>
  <c r="M11" i="35"/>
  <c r="A106" i="28"/>
  <c r="A114" i="28"/>
  <c r="A204" i="28"/>
  <c r="A149" i="28"/>
  <c r="A129" i="28"/>
  <c r="A220" i="28"/>
  <c r="A176" i="28"/>
  <c r="A109" i="28"/>
  <c r="A216" i="28"/>
  <c r="A142" i="28"/>
  <c r="A181" i="28"/>
  <c r="A196" i="28"/>
  <c r="C196" i="28"/>
  <c r="A54" i="28"/>
  <c r="A222" i="28"/>
  <c r="A94" i="28"/>
  <c r="A132" i="28"/>
  <c r="A179" i="28"/>
  <c r="A118" i="28"/>
  <c r="A82" i="28"/>
  <c r="A210" i="28"/>
  <c r="A183" i="28"/>
  <c r="A71" i="28"/>
  <c r="A156" i="28"/>
  <c r="A214" i="28"/>
  <c r="E214" i="28"/>
  <c r="A208" i="28"/>
  <c r="A84" i="28"/>
  <c r="A201" i="28"/>
  <c r="A206" i="28"/>
  <c r="A190" i="28"/>
  <c r="A105" i="28"/>
  <c r="A65" i="28"/>
  <c r="A79" i="28"/>
  <c r="D79" i="28"/>
  <c r="R79" i="28"/>
  <c r="A195" i="28"/>
  <c r="A73" i="28"/>
  <c r="A211" i="28"/>
  <c r="E211" i="28"/>
  <c r="A209" i="28"/>
  <c r="H209" i="28"/>
  <c r="A173" i="28"/>
  <c r="A182" i="28"/>
  <c r="A194" i="28"/>
  <c r="E194" i="28"/>
  <c r="A52" i="28"/>
  <c r="H52" i="28"/>
  <c r="A221" i="28"/>
  <c r="A180" i="28"/>
  <c r="A80" i="28"/>
  <c r="I80" i="28"/>
  <c r="A137" i="28"/>
  <c r="G137" i="28"/>
  <c r="L137" i="28"/>
  <c r="M137" i="28"/>
  <c r="A101" i="28"/>
  <c r="A178" i="28"/>
  <c r="A225" i="28"/>
  <c r="D225" i="28"/>
  <c r="R225" i="28"/>
  <c r="A89" i="28"/>
  <c r="I89" i="28"/>
  <c r="A86" i="28"/>
  <c r="D86" i="28"/>
  <c r="B44" i="28"/>
  <c r="R86" i="28"/>
  <c r="A95" i="28"/>
  <c r="A88" i="28"/>
  <c r="G88" i="28"/>
  <c r="L88" i="28"/>
  <c r="M88" i="28"/>
  <c r="A93" i="28"/>
  <c r="I93" i="28"/>
  <c r="A87" i="28"/>
  <c r="A160" i="28"/>
  <c r="A199" i="28"/>
  <c r="H199" i="28"/>
  <c r="A60" i="28"/>
  <c r="E60" i="28"/>
  <c r="A120" i="28"/>
  <c r="C120" i="28"/>
  <c r="A125" i="28"/>
  <c r="A164" i="28"/>
  <c r="I164" i="28"/>
  <c r="A67" i="28"/>
  <c r="G67" i="28"/>
  <c r="L67" i="28"/>
  <c r="M67" i="28"/>
  <c r="A218" i="28"/>
  <c r="A151" i="28"/>
  <c r="A61" i="28"/>
  <c r="I61" i="28"/>
  <c r="A113" i="28"/>
  <c r="C113" i="28"/>
  <c r="A83" i="28"/>
  <c r="I83" i="28"/>
  <c r="C2" i="28"/>
  <c r="A205" i="28"/>
  <c r="H205" i="28"/>
  <c r="A97" i="28"/>
  <c r="G97" i="28"/>
  <c r="L97" i="28"/>
  <c r="M97" i="28"/>
  <c r="A115" i="28"/>
  <c r="A145" i="28"/>
  <c r="A72" i="28"/>
  <c r="D72" i="28"/>
  <c r="R72" i="28"/>
  <c r="A224" i="28"/>
  <c r="G224" i="28"/>
  <c r="L224" i="28"/>
  <c r="M224" i="28"/>
  <c r="A70" i="28"/>
  <c r="D70" i="28"/>
  <c r="R70" i="28"/>
  <c r="A68" i="28"/>
  <c r="A134" i="28"/>
  <c r="H134" i="28"/>
  <c r="A98" i="28"/>
  <c r="I98" i="28"/>
  <c r="A64" i="28"/>
  <c r="A103" i="28"/>
  <c r="A191" i="28"/>
  <c r="C191" i="28"/>
  <c r="A78" i="28"/>
  <c r="I78" i="28"/>
  <c r="A110" i="28"/>
  <c r="G110" i="28"/>
  <c r="L110" i="28"/>
  <c r="M110" i="28"/>
  <c r="A127" i="28"/>
  <c r="A133" i="28"/>
  <c r="G133" i="28"/>
  <c r="L133" i="28"/>
  <c r="M133" i="28"/>
  <c r="A138" i="28"/>
  <c r="D138" i="28"/>
  <c r="A140" i="28"/>
  <c r="A167" i="28"/>
  <c r="A55" i="28"/>
  <c r="G55" i="28"/>
  <c r="L55" i="28"/>
  <c r="M55" i="28"/>
  <c r="A92" i="28"/>
  <c r="F92" i="28"/>
  <c r="A62" i="28"/>
  <c r="I62" i="28"/>
  <c r="A104" i="28"/>
  <c r="A117" i="28"/>
  <c r="D117" i="28"/>
  <c r="R117" i="28"/>
  <c r="A128" i="28"/>
  <c r="H128" i="28"/>
  <c r="A189" i="28"/>
  <c r="A136" i="28"/>
  <c r="E136" i="28"/>
  <c r="A154" i="28"/>
  <c r="F154" i="28"/>
  <c r="A152" i="28"/>
  <c r="D152" i="28"/>
  <c r="R152" i="28"/>
  <c r="A143" i="28"/>
  <c r="A63" i="28"/>
  <c r="D63" i="28"/>
  <c r="A198" i="28"/>
  <c r="D198" i="28"/>
  <c r="R198" i="28"/>
  <c r="A158" i="28"/>
  <c r="A184" i="28"/>
  <c r="A57" i="28"/>
  <c r="F57" i="28"/>
  <c r="A66" i="28"/>
  <c r="H66" i="28"/>
  <c r="A107" i="28"/>
  <c r="E107" i="28"/>
  <c r="A102" i="28"/>
  <c r="A122" i="28"/>
  <c r="I122" i="28"/>
  <c r="A99" i="28"/>
  <c r="F99" i="28"/>
  <c r="A163" i="28"/>
  <c r="A172" i="28"/>
  <c r="A185" i="28"/>
  <c r="I185" i="28"/>
  <c r="A144" i="28"/>
  <c r="H144" i="28"/>
  <c r="A165" i="28"/>
  <c r="C165" i="28"/>
  <c r="A58" i="28"/>
  <c r="A219" i="28"/>
  <c r="G219" i="28"/>
  <c r="L219" i="28"/>
  <c r="M219" i="28"/>
  <c r="A123" i="28"/>
  <c r="D123" i="28"/>
  <c r="R123" i="28"/>
  <c r="A111" i="28"/>
  <c r="A135" i="28"/>
  <c r="A112" i="28"/>
  <c r="G112" i="28"/>
  <c r="L112" i="28"/>
  <c r="M112" i="28"/>
  <c r="A175" i="28"/>
  <c r="I175" i="28"/>
  <c r="A188" i="28"/>
  <c r="D188" i="28"/>
  <c r="A207" i="28"/>
  <c r="A51" i="28"/>
  <c r="C51" i="28"/>
  <c r="A74" i="28"/>
  <c r="E74" i="28"/>
  <c r="A69" i="28"/>
  <c r="A126" i="28"/>
  <c r="A130" i="28"/>
  <c r="C130" i="28"/>
  <c r="A131" i="28"/>
  <c r="C131" i="28"/>
  <c r="A187" i="28"/>
  <c r="H187" i="28"/>
  <c r="A192" i="28"/>
  <c r="A148" i="28"/>
  <c r="F148" i="28"/>
  <c r="A146" i="28"/>
  <c r="I146" i="28"/>
  <c r="A186" i="28"/>
  <c r="A170" i="28"/>
  <c r="A59" i="28"/>
  <c r="D59" i="28"/>
  <c r="R59" i="28"/>
  <c r="A200" i="28"/>
  <c r="D200" i="28"/>
  <c r="R200" i="28"/>
  <c r="A171" i="28"/>
  <c r="I171" i="28"/>
  <c r="A121" i="28"/>
  <c r="A168" i="28"/>
  <c r="D168" i="28"/>
  <c r="R168" i="28"/>
  <c r="A197" i="28"/>
  <c r="D197" i="28"/>
  <c r="R197" i="28"/>
  <c r="A124" i="28"/>
  <c r="A202" i="28"/>
  <c r="A157" i="28"/>
  <c r="C157" i="28"/>
  <c r="A81" i="28"/>
  <c r="F81" i="28"/>
  <c r="A100" i="28"/>
  <c r="G100" i="28"/>
  <c r="L100" i="28"/>
  <c r="M100" i="28"/>
  <c r="A91" i="28"/>
  <c r="A76" i="28"/>
  <c r="F76" i="28"/>
  <c r="A162" i="28"/>
  <c r="C162" i="28"/>
  <c r="A153" i="28"/>
  <c r="A166" i="28"/>
  <c r="A177" i="28"/>
  <c r="F177" i="28"/>
  <c r="A159" i="28"/>
  <c r="D159" i="28"/>
  <c r="R159" i="28"/>
  <c r="A119" i="28"/>
  <c r="D119" i="28"/>
  <c r="R119" i="28"/>
  <c r="A116" i="28"/>
  <c r="A56" i="28"/>
  <c r="D56" i="28"/>
  <c r="R56" i="28"/>
  <c r="A90" i="28"/>
  <c r="I90" i="28"/>
  <c r="A77" i="28"/>
  <c r="A215" i="28"/>
  <c r="A150" i="28"/>
  <c r="C150" i="28"/>
  <c r="A161" i="28"/>
  <c r="E161" i="28"/>
  <c r="A169" i="28"/>
  <c r="D169" i="28"/>
  <c r="R169" i="28"/>
  <c r="A212" i="28"/>
  <c r="A174" i="28"/>
  <c r="G174" i="28"/>
  <c r="L174" i="28"/>
  <c r="M174" i="28"/>
  <c r="A75" i="28"/>
  <c r="D75" i="28"/>
  <c r="R75" i="28"/>
  <c r="A155" i="28"/>
  <c r="A213" i="28"/>
  <c r="A203" i="28"/>
  <c r="H203" i="28"/>
  <c r="A96" i="28"/>
  <c r="G96" i="28"/>
  <c r="L96" i="28"/>
  <c r="M96" i="28"/>
  <c r="A85" i="28"/>
  <c r="E85" i="28"/>
  <c r="A139" i="28"/>
  <c r="A147" i="28"/>
  <c r="E147" i="28"/>
  <c r="A141" i="28"/>
  <c r="I141" i="28"/>
  <c r="A108" i="28"/>
  <c r="A193" i="28"/>
  <c r="A223" i="28"/>
  <c r="F223" i="28"/>
  <c r="A147" i="31"/>
  <c r="I147" i="31"/>
  <c r="A56" i="31"/>
  <c r="H56" i="31"/>
  <c r="A65" i="31"/>
  <c r="E65" i="31"/>
  <c r="A189" i="31"/>
  <c r="G189" i="31"/>
  <c r="L189" i="31"/>
  <c r="M189" i="31"/>
  <c r="A69" i="31"/>
  <c r="A219" i="31"/>
  <c r="E219" i="31"/>
  <c r="A173" i="31"/>
  <c r="C173" i="31"/>
  <c r="A130" i="31"/>
  <c r="E130" i="31"/>
  <c r="A151" i="31"/>
  <c r="G151" i="31"/>
  <c r="L151" i="31"/>
  <c r="M151" i="31"/>
  <c r="A53" i="31"/>
  <c r="G53" i="31"/>
  <c r="L53" i="31"/>
  <c r="M53" i="31"/>
  <c r="A185" i="31"/>
  <c r="D185" i="31"/>
  <c r="A209" i="31"/>
  <c r="D209" i="31"/>
  <c r="A206" i="31"/>
  <c r="E206" i="31"/>
  <c r="A146" i="31"/>
  <c r="I146" i="31"/>
  <c r="A217" i="31"/>
  <c r="D217" i="31"/>
  <c r="A60" i="31"/>
  <c r="A181" i="31"/>
  <c r="I181" i="31"/>
  <c r="A162" i="31"/>
  <c r="F162" i="31"/>
  <c r="A144" i="31"/>
  <c r="E144" i="31"/>
  <c r="A103" i="31"/>
  <c r="I103" i="31"/>
  <c r="A213" i="31"/>
  <c r="C213" i="31"/>
  <c r="A191" i="31"/>
  <c r="H191" i="31"/>
  <c r="A86" i="31"/>
  <c r="E86" i="31"/>
  <c r="A100" i="31"/>
  <c r="C100" i="31"/>
  <c r="A109" i="31"/>
  <c r="D109" i="31"/>
  <c r="A134" i="31"/>
  <c r="D134" i="31"/>
  <c r="A182" i="31"/>
  <c r="I182" i="31"/>
  <c r="A220" i="31"/>
  <c r="F220" i="31"/>
  <c r="A148" i="31"/>
  <c r="E148" i="31"/>
  <c r="A58" i="31"/>
  <c r="C58" i="31"/>
  <c r="A133" i="31"/>
  <c r="A61" i="31"/>
  <c r="F61" i="31"/>
  <c r="A211" i="31"/>
  <c r="A104" i="31"/>
  <c r="E104" i="31"/>
  <c r="A152" i="31"/>
  <c r="E152" i="31"/>
  <c r="A149" i="31"/>
  <c r="I149" i="31"/>
  <c r="A153" i="31"/>
  <c r="A199" i="31"/>
  <c r="C199" i="31"/>
  <c r="A51" i="31"/>
  <c r="D51" i="31"/>
  <c r="R51" i="31"/>
  <c r="A128" i="31"/>
  <c r="A105" i="31"/>
  <c r="A99" i="31"/>
  <c r="E99" i="31"/>
  <c r="A107" i="31"/>
  <c r="G107" i="31"/>
  <c r="L107" i="31"/>
  <c r="M107" i="31"/>
  <c r="A195" i="31"/>
  <c r="D195" i="31"/>
  <c r="R195" i="31"/>
  <c r="A116" i="31"/>
  <c r="A122" i="31"/>
  <c r="I122" i="31"/>
  <c r="A179" i="31"/>
  <c r="F179" i="31"/>
  <c r="A54" i="31"/>
  <c r="D54" i="31"/>
  <c r="R54" i="31"/>
  <c r="A161" i="31"/>
  <c r="I161" i="31"/>
  <c r="A218" i="31"/>
  <c r="H218" i="31"/>
  <c r="A83" i="31"/>
  <c r="A74" i="31"/>
  <c r="F74" i="31"/>
  <c r="A68" i="31"/>
  <c r="A75" i="31"/>
  <c r="H75" i="31"/>
  <c r="A143" i="31"/>
  <c r="D143" i="31"/>
  <c r="A67" i="31"/>
  <c r="I67" i="31"/>
  <c r="A62" i="31"/>
  <c r="D62" i="31"/>
  <c r="A57" i="31"/>
  <c r="H57" i="31"/>
  <c r="A80" i="31"/>
  <c r="G80" i="31"/>
  <c r="L80" i="31"/>
  <c r="M80" i="31"/>
  <c r="A225" i="31"/>
  <c r="H225" i="31"/>
  <c r="A212" i="31"/>
  <c r="G212" i="31"/>
  <c r="L212" i="31"/>
  <c r="M212" i="31"/>
  <c r="A183" i="31"/>
  <c r="G183" i="31"/>
  <c r="L183" i="31"/>
  <c r="M183" i="31"/>
  <c r="A123" i="31"/>
  <c r="D123" i="31"/>
  <c r="R123" i="31"/>
  <c r="A121" i="31"/>
  <c r="I121" i="31"/>
  <c r="A129" i="31"/>
  <c r="H129" i="31"/>
  <c r="A205" i="31"/>
  <c r="H205" i="31"/>
  <c r="A93" i="31"/>
  <c r="C93" i="31"/>
  <c r="A154" i="31"/>
  <c r="I154" i="31"/>
  <c r="A165" i="31"/>
  <c r="C165" i="31"/>
  <c r="A55" i="31"/>
  <c r="E55" i="31"/>
  <c r="A168" i="31"/>
  <c r="I168" i="31"/>
  <c r="A193" i="31"/>
  <c r="G193" i="31"/>
  <c r="L193" i="31"/>
  <c r="M193" i="31"/>
  <c r="A156" i="31"/>
  <c r="E156" i="31"/>
  <c r="A155" i="31"/>
  <c r="H155" i="31"/>
  <c r="A157" i="31"/>
  <c r="H157" i="31"/>
  <c r="A210" i="31"/>
  <c r="C210" i="31"/>
  <c r="A131" i="31"/>
  <c r="A167" i="31"/>
  <c r="I167" i="31"/>
  <c r="A114" i="31"/>
  <c r="F114" i="31"/>
  <c r="A110" i="31"/>
  <c r="D110" i="31"/>
  <c r="A118" i="31"/>
  <c r="D118" i="31"/>
  <c r="A203" i="31"/>
  <c r="C203" i="31"/>
  <c r="A95" i="31"/>
  <c r="G95" i="31"/>
  <c r="L95" i="31"/>
  <c r="M95" i="31"/>
  <c r="A139" i="31"/>
  <c r="H139" i="31"/>
  <c r="A137" i="31"/>
  <c r="H137" i="31"/>
  <c r="A140" i="31"/>
  <c r="C140" i="31"/>
  <c r="A178" i="31"/>
  <c r="C178" i="31"/>
  <c r="A201" i="31"/>
  <c r="I201" i="31"/>
  <c r="A142" i="31"/>
  <c r="C142" i="31"/>
  <c r="A84" i="31"/>
  <c r="H84" i="31"/>
  <c r="A221" i="31"/>
  <c r="H221" i="31"/>
  <c r="A113" i="31"/>
  <c r="D113" i="31"/>
  <c r="A115" i="31"/>
  <c r="F115" i="31"/>
  <c r="A96" i="31"/>
  <c r="I96" i="31"/>
  <c r="A132" i="31"/>
  <c r="E132" i="31"/>
  <c r="A177" i="31"/>
  <c r="D177" i="31"/>
  <c r="R177" i="31"/>
  <c r="A171" i="31"/>
  <c r="H171" i="31"/>
  <c r="A186" i="31"/>
  <c r="I186" i="31"/>
  <c r="A169" i="31"/>
  <c r="F169" i="31"/>
  <c r="A180" i="31"/>
  <c r="G180" i="31"/>
  <c r="L180" i="31"/>
  <c r="M180" i="31"/>
  <c r="A112" i="31"/>
  <c r="A160" i="31"/>
  <c r="I160" i="31"/>
  <c r="A94" i="31"/>
  <c r="G94" i="31"/>
  <c r="L94" i="31"/>
  <c r="M94" i="31"/>
  <c r="A150" i="31"/>
  <c r="C150" i="31"/>
  <c r="A91" i="31"/>
  <c r="G91" i="31"/>
  <c r="L91" i="31"/>
  <c r="M91" i="31"/>
  <c r="A163" i="31"/>
  <c r="H163" i="31"/>
  <c r="A102" i="31"/>
  <c r="C102" i="31"/>
  <c r="A204" i="31"/>
  <c r="D204" i="31"/>
  <c r="R204" i="31"/>
  <c r="A176" i="31"/>
  <c r="F176" i="31"/>
  <c r="A202" i="31"/>
  <c r="D202" i="31"/>
  <c r="R202" i="31"/>
  <c r="B44" i="31"/>
  <c r="A145" i="31"/>
  <c r="E145" i="31"/>
  <c r="A135" i="31"/>
  <c r="I135" i="31"/>
  <c r="A77" i="31"/>
  <c r="I77" i="31"/>
  <c r="A120" i="31"/>
  <c r="I120" i="31"/>
  <c r="A73" i="31"/>
  <c r="A141" i="31"/>
  <c r="C141" i="31"/>
  <c r="A87" i="31"/>
  <c r="F87" i="31"/>
  <c r="A197" i="31"/>
  <c r="F197" i="31"/>
  <c r="A101" i="31"/>
  <c r="C101" i="31"/>
  <c r="A196" i="31"/>
  <c r="E196" i="31"/>
  <c r="A81" i="31"/>
  <c r="D81" i="31"/>
  <c r="A111" i="31"/>
  <c r="C111" i="31"/>
  <c r="A71" i="31"/>
  <c r="A59" i="31"/>
  <c r="I59" i="31"/>
  <c r="A66" i="31"/>
  <c r="C66" i="31"/>
  <c r="C2" i="31"/>
  <c r="A267" i="31"/>
  <c r="H267" i="31"/>
  <c r="A79" i="31"/>
  <c r="F79" i="31"/>
  <c r="A63" i="31"/>
  <c r="I63" i="31"/>
  <c r="A187" i="31"/>
  <c r="F187" i="31"/>
  <c r="A223" i="31"/>
  <c r="H223" i="31"/>
  <c r="A190" i="31"/>
  <c r="F190" i="31"/>
  <c r="A108" i="31"/>
  <c r="E108" i="31"/>
  <c r="A88" i="31"/>
  <c r="F88" i="31"/>
  <c r="A174" i="31"/>
  <c r="F174" i="31"/>
  <c r="A136" i="31"/>
  <c r="C136" i="31"/>
  <c r="A172" i="31"/>
  <c r="F172" i="31"/>
  <c r="A208" i="31"/>
  <c r="I208" i="31"/>
  <c r="A127" i="31"/>
  <c r="E127" i="31"/>
  <c r="A138" i="31"/>
  <c r="C138" i="31"/>
  <c r="A215" i="31"/>
  <c r="A72" i="31"/>
  <c r="D72" i="31"/>
  <c r="R72" i="31"/>
  <c r="A78" i="31"/>
  <c r="F78" i="31"/>
  <c r="A70" i="31"/>
  <c r="I70" i="31"/>
  <c r="A119" i="31"/>
  <c r="H119" i="31"/>
  <c r="A64" i="31"/>
  <c r="F64" i="31"/>
  <c r="A124" i="31"/>
  <c r="F124" i="31"/>
  <c r="A166" i="31"/>
  <c r="I166" i="31"/>
  <c r="A117" i="31"/>
  <c r="F117" i="31"/>
  <c r="A175" i="31"/>
  <c r="C175" i="31"/>
  <c r="A125" i="31"/>
  <c r="H125" i="31"/>
  <c r="A188" i="31"/>
  <c r="G188" i="31"/>
  <c r="L188" i="31"/>
  <c r="M188" i="31"/>
  <c r="A164" i="31"/>
  <c r="G164" i="31"/>
  <c r="L164" i="31"/>
  <c r="M164" i="31"/>
  <c r="A200" i="31"/>
  <c r="I200" i="31"/>
  <c r="A170" i="31"/>
  <c r="A52" i="31"/>
  <c r="E52" i="31"/>
  <c r="A89" i="31"/>
  <c r="D89" i="31"/>
  <c r="A98" i="31"/>
  <c r="I98" i="31"/>
  <c r="A194" i="31"/>
  <c r="C194" i="31"/>
  <c r="A97" i="31"/>
  <c r="H97" i="31"/>
  <c r="A198" i="31"/>
  <c r="C198" i="31"/>
  <c r="A106" i="31"/>
  <c r="E106" i="31"/>
  <c r="A214" i="31"/>
  <c r="I214" i="31"/>
  <c r="A76" i="31"/>
  <c r="I76" i="31"/>
  <c r="A192" i="31"/>
  <c r="A159" i="31"/>
  <c r="D159" i="31"/>
  <c r="A158" i="31"/>
  <c r="D158" i="31"/>
  <c r="R158" i="31"/>
  <c r="A207" i="31"/>
  <c r="C207" i="31"/>
  <c r="A85" i="31"/>
  <c r="C85" i="31"/>
  <c r="A216" i="31"/>
  <c r="I216" i="31"/>
  <c r="A82" i="31"/>
  <c r="A222" i="31"/>
  <c r="H222" i="31"/>
  <c r="A90" i="31"/>
  <c r="D90" i="31"/>
  <c r="A126" i="31"/>
  <c r="D126" i="31"/>
  <c r="R126" i="31"/>
  <c r="A224" i="31"/>
  <c r="G224" i="31"/>
  <c r="L224" i="31"/>
  <c r="M224" i="31"/>
  <c r="A184" i="31"/>
  <c r="I184" i="31"/>
  <c r="BC312" i="1"/>
  <c r="BC195" i="1"/>
  <c r="M19" i="36"/>
  <c r="M11" i="36"/>
  <c r="AJ162" i="1"/>
  <c r="G49" i="19"/>
  <c r="H49" i="19"/>
  <c r="I49" i="19"/>
  <c r="AB132" i="1"/>
  <c r="L32" i="35"/>
  <c r="G65" i="31"/>
  <c r="L65" i="31"/>
  <c r="M65" i="31"/>
  <c r="F69" i="31"/>
  <c r="E69" i="31"/>
  <c r="C147" i="31"/>
  <c r="G147" i="31"/>
  <c r="L147" i="31"/>
  <c r="M147" i="31"/>
  <c r="E147" i="31"/>
  <c r="F147" i="31"/>
  <c r="F56" i="31"/>
  <c r="C56" i="31"/>
  <c r="G56" i="31"/>
  <c r="L56" i="31"/>
  <c r="M56" i="31"/>
  <c r="I189" i="31"/>
  <c r="F189" i="31"/>
  <c r="D189" i="31"/>
  <c r="D92" i="31"/>
  <c r="E92" i="31"/>
  <c r="F92" i="31"/>
  <c r="H92" i="31"/>
  <c r="C92" i="31"/>
  <c r="I92" i="31"/>
  <c r="G92" i="31"/>
  <c r="L92" i="31"/>
  <c r="M92" i="31"/>
  <c r="H71" i="28"/>
  <c r="G71" i="28"/>
  <c r="L71" i="28"/>
  <c r="M71" i="28"/>
  <c r="C71" i="28"/>
  <c r="I71" i="28"/>
  <c r="E71" i="28"/>
  <c r="D71" i="28"/>
  <c r="R71" i="28"/>
  <c r="F71" i="28"/>
  <c r="H196" i="28"/>
  <c r="E196" i="28"/>
  <c r="D196" i="28"/>
  <c r="R196" i="28"/>
  <c r="G196" i="28"/>
  <c r="L196" i="28"/>
  <c r="M196" i="28"/>
  <c r="H109" i="28"/>
  <c r="C109" i="28"/>
  <c r="G109" i="28"/>
  <c r="L109" i="28"/>
  <c r="M109" i="28"/>
  <c r="D109" i="28"/>
  <c r="R109" i="28"/>
  <c r="I109" i="28"/>
  <c r="E109" i="28"/>
  <c r="F109" i="28"/>
  <c r="D211" i="28"/>
  <c r="R211" i="28"/>
  <c r="H211" i="28"/>
  <c r="I211" i="28"/>
  <c r="E208" i="28"/>
  <c r="D208" i="28"/>
  <c r="R208" i="28"/>
  <c r="I208" i="28"/>
  <c r="C208" i="28"/>
  <c r="H208" i="28"/>
  <c r="G208" i="28"/>
  <c r="L208" i="28"/>
  <c r="M208" i="28"/>
  <c r="F208" i="28"/>
  <c r="C84" i="28"/>
  <c r="H84" i="28"/>
  <c r="G84" i="28"/>
  <c r="L84" i="28"/>
  <c r="M84" i="28"/>
  <c r="I84" i="28"/>
  <c r="E84" i="28"/>
  <c r="D84" i="28"/>
  <c r="R84" i="28"/>
  <c r="F84" i="28"/>
  <c r="F201" i="28"/>
  <c r="H201" i="28"/>
  <c r="I201" i="28"/>
  <c r="D201" i="28"/>
  <c r="R201" i="28"/>
  <c r="E201" i="28"/>
  <c r="C201" i="28"/>
  <c r="G201" i="28"/>
  <c r="L201" i="28"/>
  <c r="M201" i="28"/>
  <c r="F179" i="28"/>
  <c r="H179" i="28"/>
  <c r="D179" i="28"/>
  <c r="R179" i="28"/>
  <c r="G179" i="28"/>
  <c r="L179" i="28"/>
  <c r="M179" i="28"/>
  <c r="E179" i="28"/>
  <c r="I179" i="28"/>
  <c r="C179" i="28"/>
  <c r="C114" i="28"/>
  <c r="E114" i="28"/>
  <c r="H114" i="28"/>
  <c r="I114" i="28"/>
  <c r="G114" i="28"/>
  <c r="L114" i="28"/>
  <c r="M114" i="28"/>
  <c r="D114" i="28"/>
  <c r="R114" i="28"/>
  <c r="F114" i="28"/>
  <c r="F181" i="28"/>
  <c r="H181" i="28"/>
  <c r="E181" i="28"/>
  <c r="D181" i="28"/>
  <c r="R181" i="28"/>
  <c r="G181" i="28"/>
  <c r="L181" i="28"/>
  <c r="M181" i="28"/>
  <c r="I181" i="28"/>
  <c r="C181" i="28"/>
  <c r="C129" i="28"/>
  <c r="F129" i="28"/>
  <c r="D129" i="28"/>
  <c r="R129" i="28"/>
  <c r="I129" i="28"/>
  <c r="H129" i="28"/>
  <c r="G129" i="28"/>
  <c r="L129" i="28"/>
  <c r="M129" i="28"/>
  <c r="E129" i="28"/>
  <c r="C73" i="28"/>
  <c r="F73" i="28"/>
  <c r="I73" i="28"/>
  <c r="E73" i="28"/>
  <c r="H73" i="28"/>
  <c r="G73" i="28"/>
  <c r="L73" i="28"/>
  <c r="M73" i="28"/>
  <c r="D73" i="28"/>
  <c r="R73" i="28"/>
  <c r="I54" i="28"/>
  <c r="D54" i="28"/>
  <c r="R54" i="28"/>
  <c r="E54" i="28"/>
  <c r="C54" i="28"/>
  <c r="F54" i="28"/>
  <c r="G54" i="28"/>
  <c r="L54" i="28"/>
  <c r="M54" i="28"/>
  <c r="H54" i="28"/>
  <c r="E106" i="28"/>
  <c r="G106" i="28"/>
  <c r="L106" i="28"/>
  <c r="M106" i="28"/>
  <c r="I106" i="28"/>
  <c r="F106" i="28"/>
  <c r="C106" i="28"/>
  <c r="D106" i="28"/>
  <c r="R106" i="28"/>
  <c r="H106" i="28"/>
  <c r="C209" i="28"/>
  <c r="E94" i="28"/>
  <c r="D94" i="28"/>
  <c r="R94" i="28"/>
  <c r="I94" i="28"/>
  <c r="G94" i="28"/>
  <c r="L94" i="28"/>
  <c r="M94" i="28"/>
  <c r="H94" i="28"/>
  <c r="F94" i="28"/>
  <c r="C94" i="28"/>
  <c r="D220" i="28"/>
  <c r="R220" i="28"/>
  <c r="H220" i="28"/>
  <c r="G220" i="28"/>
  <c r="L220" i="28"/>
  <c r="M220" i="28"/>
  <c r="I220" i="28"/>
  <c r="F220" i="28"/>
  <c r="E220" i="28"/>
  <c r="C220" i="28"/>
  <c r="F182" i="28"/>
  <c r="H182" i="28"/>
  <c r="C182" i="28"/>
  <c r="G182" i="28"/>
  <c r="L182" i="28"/>
  <c r="M182" i="28"/>
  <c r="D182" i="28"/>
  <c r="R182" i="28"/>
  <c r="I182" i="28"/>
  <c r="E182" i="28"/>
  <c r="H206" i="28"/>
  <c r="G206" i="28"/>
  <c r="L206" i="28"/>
  <c r="M206" i="28"/>
  <c r="D206" i="28"/>
  <c r="R206" i="28"/>
  <c r="I206" i="28"/>
  <c r="C206" i="28"/>
  <c r="E206" i="28"/>
  <c r="F206" i="28"/>
  <c r="E190" i="28"/>
  <c r="H190" i="28"/>
  <c r="I190" i="28"/>
  <c r="F190" i="28"/>
  <c r="D190" i="28"/>
  <c r="R190" i="28"/>
  <c r="C190" i="28"/>
  <c r="G190" i="28"/>
  <c r="L190" i="28"/>
  <c r="M190" i="28"/>
  <c r="I149" i="28"/>
  <c r="F149" i="28"/>
  <c r="G149" i="28"/>
  <c r="L149" i="28"/>
  <c r="M149" i="28"/>
  <c r="H149" i="28"/>
  <c r="E149" i="28"/>
  <c r="C149" i="28"/>
  <c r="D149" i="28"/>
  <c r="R149" i="28"/>
  <c r="D105" i="28"/>
  <c r="R105" i="28"/>
  <c r="F105" i="28"/>
  <c r="E105" i="28"/>
  <c r="I105" i="28"/>
  <c r="C105" i="28"/>
  <c r="H105" i="28"/>
  <c r="G105" i="28"/>
  <c r="L105" i="28"/>
  <c r="M105" i="28"/>
  <c r="D176" i="28"/>
  <c r="R176" i="28"/>
  <c r="H176" i="28"/>
  <c r="I176" i="28"/>
  <c r="G176" i="28"/>
  <c r="L176" i="28"/>
  <c r="M176" i="28"/>
  <c r="E176" i="28"/>
  <c r="F176" i="28"/>
  <c r="C176" i="28"/>
  <c r="I180" i="28"/>
  <c r="G180" i="28"/>
  <c r="L180" i="28"/>
  <c r="M180" i="28"/>
  <c r="H180" i="28"/>
  <c r="F180" i="28"/>
  <c r="C180" i="28"/>
  <c r="E180" i="28"/>
  <c r="D180" i="28"/>
  <c r="R180" i="28"/>
  <c r="E183" i="28"/>
  <c r="H183" i="28"/>
  <c r="C183" i="28"/>
  <c r="G183" i="28"/>
  <c r="L183" i="28"/>
  <c r="M183" i="28"/>
  <c r="D183" i="28"/>
  <c r="R183" i="28"/>
  <c r="F183" i="28"/>
  <c r="I183" i="28"/>
  <c r="H53" i="28"/>
  <c r="E53" i="28"/>
  <c r="C53" i="28"/>
  <c r="I53" i="28"/>
  <c r="F53" i="28"/>
  <c r="G53" i="28"/>
  <c r="L53" i="28"/>
  <c r="M53" i="28"/>
  <c r="D53" i="28"/>
  <c r="R53" i="28"/>
  <c r="G195" i="28"/>
  <c r="L195" i="28"/>
  <c r="M195" i="28"/>
  <c r="D195" i="28"/>
  <c r="R195" i="28"/>
  <c r="H195" i="28"/>
  <c r="E195" i="28"/>
  <c r="C195" i="28"/>
  <c r="I195" i="28"/>
  <c r="F195" i="28"/>
  <c r="H156" i="28"/>
  <c r="G156" i="28"/>
  <c r="L156" i="28"/>
  <c r="M156" i="28"/>
  <c r="E156" i="28"/>
  <c r="C156" i="28"/>
  <c r="I156" i="28"/>
  <c r="D156" i="28"/>
  <c r="R156" i="28"/>
  <c r="F156" i="28"/>
  <c r="C222" i="28"/>
  <c r="F222" i="28"/>
  <c r="H222" i="28"/>
  <c r="G222" i="28"/>
  <c r="L222" i="28"/>
  <c r="M222" i="28"/>
  <c r="D222" i="28"/>
  <c r="R222" i="28"/>
  <c r="E222" i="28"/>
  <c r="I222" i="28"/>
  <c r="E204" i="28"/>
  <c r="G204" i="28"/>
  <c r="L204" i="28"/>
  <c r="M204" i="28"/>
  <c r="H204" i="28"/>
  <c r="I204" i="28"/>
  <c r="C204" i="28"/>
  <c r="D204" i="28"/>
  <c r="R204" i="28"/>
  <c r="F204" i="28"/>
  <c r="D173" i="28"/>
  <c r="R173" i="28"/>
  <c r="G173" i="28"/>
  <c r="L173" i="28"/>
  <c r="M173" i="28"/>
  <c r="F173" i="28"/>
  <c r="I173" i="28"/>
  <c r="E173" i="28"/>
  <c r="H173" i="28"/>
  <c r="C173" i="28"/>
  <c r="E132" i="28"/>
  <c r="I132" i="28"/>
  <c r="D132" i="28"/>
  <c r="R132" i="28"/>
  <c r="G132" i="28"/>
  <c r="L132" i="28"/>
  <c r="M132" i="28"/>
  <c r="H132" i="28"/>
  <c r="F132" i="28"/>
  <c r="C132" i="28"/>
  <c r="D216" i="28"/>
  <c r="R216" i="28"/>
  <c r="C216" i="28"/>
  <c r="E216" i="28"/>
  <c r="I216" i="28"/>
  <c r="H216" i="28"/>
  <c r="G216" i="28"/>
  <c r="L216" i="28"/>
  <c r="M216" i="28"/>
  <c r="F216" i="28"/>
  <c r="H194" i="28"/>
  <c r="D194" i="28"/>
  <c r="R194" i="28"/>
  <c r="F118" i="28"/>
  <c r="I118" i="28"/>
  <c r="D118" i="28"/>
  <c r="R118" i="28"/>
  <c r="G118" i="28"/>
  <c r="L118" i="28"/>
  <c r="M118" i="28"/>
  <c r="C118" i="28"/>
  <c r="H118" i="28"/>
  <c r="E118" i="28"/>
  <c r="C82" i="28"/>
  <c r="E82" i="28"/>
  <c r="I82" i="28"/>
  <c r="G82" i="28"/>
  <c r="L82" i="28"/>
  <c r="M82" i="28"/>
  <c r="D82" i="28"/>
  <c r="R82" i="28"/>
  <c r="F82" i="28"/>
  <c r="H82" i="28"/>
  <c r="E221" i="28"/>
  <c r="G221" i="28"/>
  <c r="L221" i="28"/>
  <c r="M221" i="28"/>
  <c r="H221" i="28"/>
  <c r="F221" i="28"/>
  <c r="I221" i="28"/>
  <c r="C221" i="28"/>
  <c r="D221" i="28"/>
  <c r="R221" i="28"/>
  <c r="F210" i="28"/>
  <c r="C210" i="28"/>
  <c r="E210" i="28"/>
  <c r="H210" i="28"/>
  <c r="G210" i="28"/>
  <c r="L210" i="28"/>
  <c r="M210" i="28"/>
  <c r="D210" i="28"/>
  <c r="R210" i="28"/>
  <c r="I210" i="28"/>
  <c r="C65" i="28"/>
  <c r="D65" i="28"/>
  <c r="R65" i="28"/>
  <c r="F65" i="28"/>
  <c r="I65" i="28"/>
  <c r="E65" i="28"/>
  <c r="G65" i="28"/>
  <c r="L65" i="28"/>
  <c r="M65" i="28"/>
  <c r="H65" i="28"/>
  <c r="C142" i="28"/>
  <c r="H142" i="28"/>
  <c r="D142" i="28"/>
  <c r="R142" i="28"/>
  <c r="E142" i="28"/>
  <c r="G142" i="28"/>
  <c r="L142" i="28"/>
  <c r="M142" i="28"/>
  <c r="F142" i="28"/>
  <c r="I142" i="28"/>
  <c r="D217" i="28"/>
  <c r="R217" i="28"/>
  <c r="H217" i="28"/>
  <c r="G217" i="28"/>
  <c r="L217" i="28"/>
  <c r="M217" i="28"/>
  <c r="F217" i="28"/>
  <c r="E217" i="28"/>
  <c r="C217" i="28"/>
  <c r="I217" i="28"/>
  <c r="H193" i="28"/>
  <c r="F193" i="28"/>
  <c r="E193" i="28"/>
  <c r="G193" i="28"/>
  <c r="L193" i="28"/>
  <c r="M193" i="28"/>
  <c r="C193" i="28"/>
  <c r="D193" i="28"/>
  <c r="R193" i="28"/>
  <c r="I193" i="28"/>
  <c r="H108" i="28"/>
  <c r="E108" i="28"/>
  <c r="I108" i="28"/>
  <c r="F108" i="28"/>
  <c r="G108" i="28"/>
  <c r="L108" i="28"/>
  <c r="M108" i="28"/>
  <c r="C108" i="28"/>
  <c r="D108" i="28"/>
  <c r="R108" i="28"/>
  <c r="C139" i="28"/>
  <c r="G139" i="28"/>
  <c r="L139" i="28"/>
  <c r="M139" i="28"/>
  <c r="I139" i="28"/>
  <c r="F139" i="28"/>
  <c r="E139" i="28"/>
  <c r="H139" i="28"/>
  <c r="D139" i="28"/>
  <c r="R139" i="28"/>
  <c r="I213" i="28"/>
  <c r="G213" i="28"/>
  <c r="L213" i="28"/>
  <c r="M213" i="28"/>
  <c r="D213" i="28"/>
  <c r="E213" i="28"/>
  <c r="F213" i="28"/>
  <c r="H213" i="28"/>
  <c r="C213" i="28"/>
  <c r="E155" i="28"/>
  <c r="H155" i="28"/>
  <c r="C155" i="28"/>
  <c r="I155" i="28"/>
  <c r="G155" i="28"/>
  <c r="L155" i="28"/>
  <c r="M155" i="28"/>
  <c r="F155" i="28"/>
  <c r="D155" i="28"/>
  <c r="R155" i="28"/>
  <c r="F75" i="28"/>
  <c r="G212" i="28"/>
  <c r="L212" i="28"/>
  <c r="M212" i="28"/>
  <c r="F212" i="28"/>
  <c r="D212" i="28"/>
  <c r="R212" i="28"/>
  <c r="R213" i="28"/>
  <c r="H212" i="28"/>
  <c r="C212" i="28"/>
  <c r="I212" i="28"/>
  <c r="E212" i="28"/>
  <c r="I215" i="28"/>
  <c r="H215" i="28"/>
  <c r="G215" i="28"/>
  <c r="L215" i="28"/>
  <c r="M215" i="28"/>
  <c r="F215" i="28"/>
  <c r="D215" i="28"/>
  <c r="R215" i="28"/>
  <c r="C215" i="28"/>
  <c r="E215" i="28"/>
  <c r="I77" i="28"/>
  <c r="D77" i="28"/>
  <c r="R77" i="28"/>
  <c r="G77" i="28"/>
  <c r="L77" i="28"/>
  <c r="M77" i="28"/>
  <c r="C77" i="28"/>
  <c r="E77" i="28"/>
  <c r="F77" i="28"/>
  <c r="H77" i="28"/>
  <c r="I116" i="28"/>
  <c r="H116" i="28"/>
  <c r="G116" i="28"/>
  <c r="L116" i="28"/>
  <c r="M116" i="28"/>
  <c r="E116" i="28"/>
  <c r="D116" i="28"/>
  <c r="R116" i="28"/>
  <c r="F116" i="28"/>
  <c r="C116" i="28"/>
  <c r="D166" i="28"/>
  <c r="R166" i="28"/>
  <c r="G166" i="28"/>
  <c r="L166" i="28"/>
  <c r="M166" i="28"/>
  <c r="E166" i="28"/>
  <c r="F166" i="28"/>
  <c r="H166" i="28"/>
  <c r="C166" i="28"/>
  <c r="I166" i="28"/>
  <c r="G153" i="28"/>
  <c r="L153" i="28"/>
  <c r="M153" i="28"/>
  <c r="D153" i="28"/>
  <c r="R153" i="28"/>
  <c r="I153" i="28"/>
  <c r="E153" i="28"/>
  <c r="H153" i="28"/>
  <c r="C153" i="28"/>
  <c r="F153" i="28"/>
  <c r="E162" i="28"/>
  <c r="I91" i="28"/>
  <c r="D91" i="28"/>
  <c r="R91" i="28"/>
  <c r="G91" i="28"/>
  <c r="L91" i="28"/>
  <c r="M91" i="28"/>
  <c r="C91" i="28"/>
  <c r="H91" i="28"/>
  <c r="E91" i="28"/>
  <c r="F91" i="28"/>
  <c r="I202" i="28"/>
  <c r="F202" i="28"/>
  <c r="H202" i="28"/>
  <c r="E202" i="28"/>
  <c r="C202" i="28"/>
  <c r="D202" i="28"/>
  <c r="R202" i="28"/>
  <c r="G202" i="28"/>
  <c r="L202" i="28"/>
  <c r="M202" i="28"/>
  <c r="C124" i="28"/>
  <c r="G124" i="28"/>
  <c r="L124" i="28"/>
  <c r="M124" i="28"/>
  <c r="D124" i="28"/>
  <c r="R124" i="28"/>
  <c r="E124" i="28"/>
  <c r="I124" i="28"/>
  <c r="H124" i="28"/>
  <c r="F124" i="28"/>
  <c r="I197" i="28"/>
  <c r="H121" i="28"/>
  <c r="E121" i="28"/>
  <c r="I121" i="28"/>
  <c r="D121" i="28"/>
  <c r="R121" i="28"/>
  <c r="C121" i="28"/>
  <c r="G121" i="28"/>
  <c r="L121" i="28"/>
  <c r="M121" i="28"/>
  <c r="F121" i="28"/>
  <c r="G170" i="28"/>
  <c r="L170" i="28"/>
  <c r="M170" i="28"/>
  <c r="D170" i="28"/>
  <c r="R170" i="28"/>
  <c r="C170" i="28"/>
  <c r="I170" i="28"/>
  <c r="F170" i="28"/>
  <c r="H170" i="28"/>
  <c r="E170" i="28"/>
  <c r="H186" i="28"/>
  <c r="E186" i="28"/>
  <c r="G186" i="28"/>
  <c r="L186" i="28"/>
  <c r="M186" i="28"/>
  <c r="I186" i="28"/>
  <c r="D186" i="28"/>
  <c r="R186" i="28"/>
  <c r="F186" i="28"/>
  <c r="C186" i="28"/>
  <c r="E148" i="28"/>
  <c r="E192" i="28"/>
  <c r="H192" i="28"/>
  <c r="F192" i="28"/>
  <c r="C192" i="28"/>
  <c r="D192" i="28"/>
  <c r="R192" i="28"/>
  <c r="I192" i="28"/>
  <c r="G192" i="28"/>
  <c r="L192" i="28"/>
  <c r="M192" i="28"/>
  <c r="E126" i="28"/>
  <c r="H126" i="28"/>
  <c r="I126" i="28"/>
  <c r="D126" i="28"/>
  <c r="R126" i="28"/>
  <c r="C126" i="28"/>
  <c r="G126" i="28"/>
  <c r="L126" i="28"/>
  <c r="M126" i="28"/>
  <c r="F126" i="28"/>
  <c r="F69" i="28"/>
  <c r="C69" i="28"/>
  <c r="E69" i="28"/>
  <c r="I69" i="28"/>
  <c r="G69" i="28"/>
  <c r="L69" i="28"/>
  <c r="M69" i="28"/>
  <c r="H69" i="28"/>
  <c r="D69" i="28"/>
  <c r="R69" i="28"/>
  <c r="C74" i="28"/>
  <c r="F207" i="28"/>
  <c r="I207" i="28"/>
  <c r="C207" i="28"/>
  <c r="H207" i="28"/>
  <c r="D207" i="28"/>
  <c r="R207" i="28"/>
  <c r="G207" i="28"/>
  <c r="L207" i="28"/>
  <c r="M207" i="28"/>
  <c r="E207" i="28"/>
  <c r="G188" i="28"/>
  <c r="L188" i="28"/>
  <c r="M188" i="28"/>
  <c r="I135" i="28"/>
  <c r="E135" i="28"/>
  <c r="G135" i="28"/>
  <c r="L135" i="28"/>
  <c r="M135" i="28"/>
  <c r="C135" i="28"/>
  <c r="F135" i="28"/>
  <c r="H135" i="28"/>
  <c r="D135" i="28"/>
  <c r="R135" i="28"/>
  <c r="C111" i="28"/>
  <c r="H111" i="28"/>
  <c r="G111" i="28"/>
  <c r="L111" i="28"/>
  <c r="M111" i="28"/>
  <c r="D111" i="28"/>
  <c r="R111" i="28"/>
  <c r="F111" i="28"/>
  <c r="E111" i="28"/>
  <c r="I111" i="28"/>
  <c r="H123" i="28"/>
  <c r="C58" i="28"/>
  <c r="G58" i="28"/>
  <c r="L58" i="28"/>
  <c r="M58" i="28"/>
  <c r="E58" i="28"/>
  <c r="D58" i="28"/>
  <c r="R58" i="28"/>
  <c r="I58" i="28"/>
  <c r="F58" i="28"/>
  <c r="H58" i="28"/>
  <c r="I172" i="28"/>
  <c r="C172" i="28"/>
  <c r="G172" i="28"/>
  <c r="L172" i="28"/>
  <c r="M172" i="28"/>
  <c r="D172" i="28"/>
  <c r="R172" i="28"/>
  <c r="F172" i="28"/>
  <c r="H172" i="28"/>
  <c r="E172" i="28"/>
  <c r="E163" i="28"/>
  <c r="F163" i="28"/>
  <c r="I163" i="28"/>
  <c r="D163" i="28"/>
  <c r="G163" i="28"/>
  <c r="L163" i="28"/>
  <c r="M163" i="28"/>
  <c r="C163" i="28"/>
  <c r="H163" i="28"/>
  <c r="E99" i="28"/>
  <c r="C102" i="28"/>
  <c r="I102" i="28"/>
  <c r="D102" i="28"/>
  <c r="R102" i="28"/>
  <c r="H102" i="28"/>
  <c r="F102" i="28"/>
  <c r="G102" i="28"/>
  <c r="L102" i="28"/>
  <c r="M102" i="28"/>
  <c r="E102" i="28"/>
  <c r="C184" i="28"/>
  <c r="I184" i="28"/>
  <c r="H184" i="28"/>
  <c r="F184" i="28"/>
  <c r="D184" i="28"/>
  <c r="R184" i="28"/>
  <c r="E184" i="28"/>
  <c r="G184" i="28"/>
  <c r="L184" i="28"/>
  <c r="M184" i="28"/>
  <c r="I158" i="28"/>
  <c r="F158" i="28"/>
  <c r="C158" i="28"/>
  <c r="H158" i="28"/>
  <c r="D158" i="28"/>
  <c r="R158" i="28"/>
  <c r="E158" i="28"/>
  <c r="G158" i="28"/>
  <c r="L158" i="28"/>
  <c r="M158" i="28"/>
  <c r="H198" i="28"/>
  <c r="F143" i="28"/>
  <c r="I143" i="28"/>
  <c r="H143" i="28"/>
  <c r="G143" i="28"/>
  <c r="L143" i="28"/>
  <c r="M143" i="28"/>
  <c r="C143" i="28"/>
  <c r="D143" i="28"/>
  <c r="R143" i="28"/>
  <c r="E143" i="28"/>
  <c r="I189" i="28"/>
  <c r="F189" i="28"/>
  <c r="D189" i="28"/>
  <c r="R189" i="28"/>
  <c r="H189" i="28"/>
  <c r="G189" i="28"/>
  <c r="L189" i="28"/>
  <c r="M189" i="28"/>
  <c r="C189" i="28"/>
  <c r="E189" i="28"/>
  <c r="I104" i="28"/>
  <c r="G104" i="28"/>
  <c r="L104" i="28"/>
  <c r="M104" i="28"/>
  <c r="E104" i="28"/>
  <c r="H104" i="28"/>
  <c r="F104" i="28"/>
  <c r="D104" i="28"/>
  <c r="R104" i="28"/>
  <c r="C104" i="28"/>
  <c r="C167" i="28"/>
  <c r="D167" i="28"/>
  <c r="R167" i="28"/>
  <c r="H167" i="28"/>
  <c r="F167" i="28"/>
  <c r="E167" i="28"/>
  <c r="I167" i="28"/>
  <c r="G167" i="28"/>
  <c r="L167" i="28"/>
  <c r="M167" i="28"/>
  <c r="E140" i="28"/>
  <c r="D140" i="28"/>
  <c r="R140" i="28"/>
  <c r="I140" i="28"/>
  <c r="H140" i="28"/>
  <c r="G140" i="28"/>
  <c r="L140" i="28"/>
  <c r="M140" i="28"/>
  <c r="F140" i="28"/>
  <c r="C140" i="28"/>
  <c r="H127" i="28"/>
  <c r="E127" i="28"/>
  <c r="C127" i="28"/>
  <c r="I127" i="28"/>
  <c r="F127" i="28"/>
  <c r="G127" i="28"/>
  <c r="L127" i="28"/>
  <c r="M127" i="28"/>
  <c r="D127" i="28"/>
  <c r="R127" i="28"/>
  <c r="D103" i="28"/>
  <c r="R103" i="28"/>
  <c r="I103" i="28"/>
  <c r="C103" i="28"/>
  <c r="H103" i="28"/>
  <c r="G103" i="28"/>
  <c r="L103" i="28"/>
  <c r="M103" i="28"/>
  <c r="F103" i="28"/>
  <c r="E103" i="28"/>
  <c r="C64" i="28"/>
  <c r="F64" i="28"/>
  <c r="D64" i="28"/>
  <c r="R64" i="28"/>
  <c r="H64" i="28"/>
  <c r="I64" i="28"/>
  <c r="E64" i="28"/>
  <c r="G64" i="28"/>
  <c r="L64" i="28"/>
  <c r="M64" i="28"/>
  <c r="F98" i="28"/>
  <c r="H68" i="28"/>
  <c r="D68" i="28"/>
  <c r="R68" i="28"/>
  <c r="E68" i="28"/>
  <c r="G68" i="28"/>
  <c r="L68" i="28"/>
  <c r="M68" i="28"/>
  <c r="F68" i="28"/>
  <c r="C68" i="28"/>
  <c r="I68" i="28"/>
  <c r="G145" i="28"/>
  <c r="L145" i="28"/>
  <c r="M145" i="28"/>
  <c r="D145" i="28"/>
  <c r="R145" i="28"/>
  <c r="E145" i="28"/>
  <c r="F145" i="28"/>
  <c r="H145" i="28"/>
  <c r="C145" i="28"/>
  <c r="I145" i="28"/>
  <c r="E115" i="28"/>
  <c r="C115" i="28"/>
  <c r="I115" i="28"/>
  <c r="F115" i="28"/>
  <c r="H115" i="28"/>
  <c r="D115" i="28"/>
  <c r="R115" i="28"/>
  <c r="G115" i="28"/>
  <c r="L115" i="28"/>
  <c r="M115" i="28"/>
  <c r="D97" i="28"/>
  <c r="R97" i="28"/>
  <c r="I97" i="28"/>
  <c r="A238" i="28"/>
  <c r="H238" i="28"/>
  <c r="A247" i="28"/>
  <c r="H247" i="28"/>
  <c r="A275" i="28"/>
  <c r="H275" i="28"/>
  <c r="A286" i="28"/>
  <c r="H286" i="28"/>
  <c r="A300" i="28"/>
  <c r="H300" i="28"/>
  <c r="A311" i="28"/>
  <c r="H311" i="28"/>
  <c r="A346" i="28"/>
  <c r="H346" i="28"/>
  <c r="A357" i="28"/>
  <c r="H357" i="28"/>
  <c r="A365" i="28"/>
  <c r="H365" i="28"/>
  <c r="A384" i="28"/>
  <c r="H384" i="28"/>
  <c r="A248" i="28"/>
  <c r="H248" i="28"/>
  <c r="A260" i="28"/>
  <c r="H260" i="28"/>
  <c r="A273" i="28"/>
  <c r="H273" i="28"/>
  <c r="A296" i="28"/>
  <c r="H296" i="28"/>
  <c r="A328" i="28"/>
  <c r="H328" i="28"/>
  <c r="A351" i="28"/>
  <c r="H351" i="28"/>
  <c r="A374" i="28"/>
  <c r="H374" i="28"/>
  <c r="A393" i="28"/>
  <c r="H393" i="28"/>
  <c r="A278" i="28"/>
  <c r="H278" i="28"/>
  <c r="A301" i="28"/>
  <c r="H301" i="28"/>
  <c r="A323" i="28"/>
  <c r="H323" i="28"/>
  <c r="A358" i="28"/>
  <c r="H358" i="28"/>
  <c r="A386" i="28"/>
  <c r="H386" i="28"/>
  <c r="A233" i="28"/>
  <c r="H233" i="28"/>
  <c r="A244" i="28"/>
  <c r="H244" i="28"/>
  <c r="A262" i="28"/>
  <c r="H262" i="28"/>
  <c r="A271" i="28"/>
  <c r="H271" i="28"/>
  <c r="A303" i="28"/>
  <c r="H303" i="28"/>
  <c r="A337" i="28"/>
  <c r="H337" i="28"/>
  <c r="A383" i="28"/>
  <c r="H383" i="28"/>
  <c r="A310" i="28"/>
  <c r="H310" i="28"/>
  <c r="A252" i="28"/>
  <c r="H252" i="28"/>
  <c r="A281" i="28"/>
  <c r="H281" i="28"/>
  <c r="A302" i="28"/>
  <c r="H302" i="28"/>
  <c r="A292" i="28"/>
  <c r="H292" i="28"/>
  <c r="A362" i="28"/>
  <c r="H362" i="28"/>
  <c r="A376" i="28"/>
  <c r="H376" i="28"/>
  <c r="A327" i="28"/>
  <c r="H327" i="28"/>
  <c r="A340" i="28"/>
  <c r="H340" i="28"/>
  <c r="A336" i="28"/>
  <c r="H336" i="28"/>
  <c r="A354" i="28"/>
  <c r="H354" i="28"/>
  <c r="A243" i="28"/>
  <c r="H243" i="28"/>
  <c r="A250" i="28"/>
  <c r="H250" i="28"/>
  <c r="A261" i="28"/>
  <c r="H261" i="28"/>
  <c r="A288" i="28"/>
  <c r="H288" i="28"/>
  <c r="A305" i="28"/>
  <c r="H305" i="28"/>
  <c r="A313" i="28"/>
  <c r="H313" i="28"/>
  <c r="A330" i="28"/>
  <c r="H330" i="28"/>
  <c r="A361" i="28"/>
  <c r="H361" i="28"/>
  <c r="A375" i="28"/>
  <c r="H375" i="28"/>
  <c r="A387" i="28"/>
  <c r="H387" i="28"/>
  <c r="A398" i="28"/>
  <c r="H398" i="28"/>
  <c r="A267" i="28"/>
  <c r="H267" i="28"/>
  <c r="A277" i="28"/>
  <c r="H277" i="28"/>
  <c r="A299" i="28"/>
  <c r="H299" i="28"/>
  <c r="A319" i="28"/>
  <c r="H319" i="28"/>
  <c r="A339" i="28"/>
  <c r="H339" i="28"/>
  <c r="A359" i="28"/>
  <c r="H359" i="28"/>
  <c r="A382" i="28"/>
  <c r="H382" i="28"/>
  <c r="A394" i="28"/>
  <c r="H394" i="28"/>
  <c r="A285" i="28"/>
  <c r="H285" i="28"/>
  <c r="A308" i="28"/>
  <c r="H308" i="28"/>
  <c r="A324" i="28"/>
  <c r="H324" i="28"/>
  <c r="A368" i="28"/>
  <c r="H368" i="28"/>
  <c r="A400" i="28"/>
  <c r="H400" i="28"/>
  <c r="A234" i="28"/>
  <c r="H234" i="28"/>
  <c r="A246" i="28"/>
  <c r="H246" i="28"/>
  <c r="A264" i="28"/>
  <c r="H264" i="28"/>
  <c r="A276" i="28"/>
  <c r="H276" i="28"/>
  <c r="A316" i="28"/>
  <c r="H316" i="28"/>
  <c r="A355" i="28"/>
  <c r="H355" i="28"/>
  <c r="A390" i="28"/>
  <c r="H390" i="28"/>
  <c r="A312" i="28"/>
  <c r="H312" i="28"/>
  <c r="A270" i="28"/>
  <c r="H270" i="28"/>
  <c r="A293" i="28"/>
  <c r="H293" i="28"/>
  <c r="A306" i="28"/>
  <c r="H306" i="28"/>
  <c r="A298" i="28"/>
  <c r="H298" i="28"/>
  <c r="A364" i="28"/>
  <c r="H364" i="28"/>
  <c r="A399" i="28"/>
  <c r="H399" i="28"/>
  <c r="A343" i="28"/>
  <c r="H343" i="28"/>
  <c r="A345" i="28"/>
  <c r="H345" i="28"/>
  <c r="A350" i="28"/>
  <c r="H350" i="28"/>
  <c r="A379" i="28"/>
  <c r="H379" i="28"/>
  <c r="A403" i="28"/>
  <c r="H403" i="28"/>
  <c r="A232" i="28"/>
  <c r="H232" i="28"/>
  <c r="A240" i="28"/>
  <c r="H240" i="28"/>
  <c r="A245" i="28"/>
  <c r="H245" i="28"/>
  <c r="A255" i="28"/>
  <c r="H255" i="28"/>
  <c r="A263" i="28"/>
  <c r="H263" i="28"/>
  <c r="A280" i="28"/>
  <c r="H280" i="28"/>
  <c r="A309" i="28"/>
  <c r="H309" i="28"/>
  <c r="A315" i="28"/>
  <c r="H315" i="28"/>
  <c r="A334" i="28"/>
  <c r="H334" i="28"/>
  <c r="A348" i="28"/>
  <c r="H348" i="28"/>
  <c r="A380" i="28"/>
  <c r="H380" i="28"/>
  <c r="A389" i="28"/>
  <c r="H389" i="28"/>
  <c r="A402" i="28"/>
  <c r="H402" i="28"/>
  <c r="A256" i="28"/>
  <c r="H256" i="28"/>
  <c r="A291" i="28"/>
  <c r="H291" i="28"/>
  <c r="A307" i="28"/>
  <c r="H307" i="28"/>
  <c r="A322" i="28"/>
  <c r="H322" i="28"/>
  <c r="A347" i="28"/>
  <c r="H347" i="28"/>
  <c r="A366" i="28"/>
  <c r="H366" i="28"/>
  <c r="A388" i="28"/>
  <c r="H388" i="28"/>
  <c r="A397" i="28"/>
  <c r="H397" i="28"/>
  <c r="A287" i="28"/>
  <c r="H287" i="28"/>
  <c r="A317" i="28"/>
  <c r="H317" i="28"/>
  <c r="A331" i="28"/>
  <c r="H331" i="28"/>
  <c r="A373" i="28"/>
  <c r="H373" i="28"/>
  <c r="A401" i="28"/>
  <c r="H401" i="28"/>
  <c r="A239" i="28"/>
  <c r="H239" i="28"/>
  <c r="A251" i="28"/>
  <c r="H251" i="28"/>
  <c r="A266" i="28"/>
  <c r="H266" i="28"/>
  <c r="A282" i="28"/>
  <c r="H282" i="28"/>
  <c r="A332" i="28"/>
  <c r="H332" i="28"/>
  <c r="A360" i="28"/>
  <c r="H360" i="28"/>
  <c r="A230" i="28"/>
  <c r="H230" i="28"/>
  <c r="A370" i="28"/>
  <c r="H370" i="28"/>
  <c r="A272" i="28"/>
  <c r="H272" i="28"/>
  <c r="A295" i="28"/>
  <c r="H295" i="28"/>
  <c r="A231" i="28"/>
  <c r="H231" i="28"/>
  <c r="A342" i="28"/>
  <c r="H342" i="28"/>
  <c r="A369" i="28"/>
  <c r="H369" i="28"/>
  <c r="A318" i="28"/>
  <c r="H318" i="28"/>
  <c r="A378" i="28"/>
  <c r="H378" i="28"/>
  <c r="A338" i="28"/>
  <c r="H338" i="28"/>
  <c r="A367" i="28"/>
  <c r="H367" i="28"/>
  <c r="A329" i="28"/>
  <c r="H329" i="28"/>
  <c r="A236" i="28"/>
  <c r="H236" i="28"/>
  <c r="A265" i="28"/>
  <c r="H265" i="28"/>
  <c r="A325" i="28"/>
  <c r="H325" i="28"/>
  <c r="A268" i="28"/>
  <c r="H268" i="28"/>
  <c r="A349" i="28"/>
  <c r="H349" i="28"/>
  <c r="A289" i="28"/>
  <c r="H289" i="28"/>
  <c r="A235" i="28"/>
  <c r="H235" i="28"/>
  <c r="A294" i="28"/>
  <c r="H294" i="28"/>
  <c r="A381" i="28"/>
  <c r="H381" i="28"/>
  <c r="A353" i="28"/>
  <c r="H353" i="28"/>
  <c r="A356" i="28"/>
  <c r="H356" i="28"/>
  <c r="A304" i="28"/>
  <c r="H304" i="28"/>
  <c r="A242" i="28"/>
  <c r="H242" i="28"/>
  <c r="A284" i="28"/>
  <c r="H284" i="28"/>
  <c r="A344" i="28"/>
  <c r="H344" i="28"/>
  <c r="A391" i="28"/>
  <c r="H391" i="28"/>
  <c r="A372" i="28"/>
  <c r="H372" i="28"/>
  <c r="A321" i="28"/>
  <c r="H321" i="28"/>
  <c r="A241" i="28"/>
  <c r="H241" i="28"/>
  <c r="A335" i="28"/>
  <c r="H335" i="28"/>
  <c r="A274" i="28"/>
  <c r="H274" i="28"/>
  <c r="A371" i="28"/>
  <c r="H371" i="28"/>
  <c r="A395" i="28"/>
  <c r="H395" i="28"/>
  <c r="A229" i="28"/>
  <c r="H229" i="28"/>
  <c r="A290" i="28"/>
  <c r="H290" i="28"/>
  <c r="A352" i="28"/>
  <c r="H352" i="28"/>
  <c r="A237" i="28"/>
  <c r="H237" i="28"/>
  <c r="A314" i="28"/>
  <c r="H314" i="28"/>
  <c r="A392" i="28"/>
  <c r="H392" i="28"/>
  <c r="A341" i="28"/>
  <c r="H341" i="28"/>
  <c r="A257" i="28"/>
  <c r="H257" i="28"/>
  <c r="A377" i="28"/>
  <c r="H377" i="28"/>
  <c r="A297" i="28"/>
  <c r="H297" i="28"/>
  <c r="A320" i="28"/>
  <c r="H320" i="28"/>
  <c r="A396" i="28"/>
  <c r="H396" i="28"/>
  <c r="A254" i="28"/>
  <c r="H254" i="28"/>
  <c r="A258" i="28"/>
  <c r="H258" i="28"/>
  <c r="A269" i="28"/>
  <c r="H269" i="28"/>
  <c r="A279" i="28"/>
  <c r="H279" i="28"/>
  <c r="A259" i="28"/>
  <c r="H259" i="28"/>
  <c r="A326" i="28"/>
  <c r="H326" i="28"/>
  <c r="A283" i="28"/>
  <c r="H283" i="28"/>
  <c r="A363" i="28"/>
  <c r="H363" i="28"/>
  <c r="A385" i="28"/>
  <c r="H385" i="28"/>
  <c r="A333" i="28"/>
  <c r="H333" i="28"/>
  <c r="A249" i="28"/>
  <c r="H249" i="28"/>
  <c r="A253" i="28"/>
  <c r="H253" i="28"/>
  <c r="H151" i="28"/>
  <c r="G151" i="28"/>
  <c r="L151" i="28"/>
  <c r="M151" i="28"/>
  <c r="I151" i="28"/>
  <c r="E151" i="28"/>
  <c r="D151" i="28"/>
  <c r="R151" i="28"/>
  <c r="C151" i="28"/>
  <c r="F151" i="28"/>
  <c r="H218" i="28"/>
  <c r="E218" i="28"/>
  <c r="I218" i="28"/>
  <c r="F218" i="28"/>
  <c r="C218" i="28"/>
  <c r="D218" i="28"/>
  <c r="R218" i="28"/>
  <c r="G218" i="28"/>
  <c r="L218" i="28"/>
  <c r="M218" i="28"/>
  <c r="H67" i="28"/>
  <c r="G164" i="28"/>
  <c r="L164" i="28"/>
  <c r="M164" i="28"/>
  <c r="D164" i="28"/>
  <c r="R164" i="28"/>
  <c r="C164" i="28"/>
  <c r="E164" i="28"/>
  <c r="I125" i="28"/>
  <c r="E125" i="28"/>
  <c r="C125" i="28"/>
  <c r="D125" i="28"/>
  <c r="R125" i="28"/>
  <c r="F125" i="28"/>
  <c r="G125" i="28"/>
  <c r="L125" i="28"/>
  <c r="M125" i="28"/>
  <c r="H125" i="28"/>
  <c r="C199" i="28"/>
  <c r="C160" i="28"/>
  <c r="I160" i="28"/>
  <c r="D160" i="28"/>
  <c r="R160" i="28"/>
  <c r="F160" i="28"/>
  <c r="E160" i="28"/>
  <c r="H160" i="28"/>
  <c r="G160" i="28"/>
  <c r="L160" i="28"/>
  <c r="M160" i="28"/>
  <c r="F87" i="28"/>
  <c r="I87" i="28"/>
  <c r="E87" i="28"/>
  <c r="H87" i="28"/>
  <c r="C87" i="28"/>
  <c r="D87" i="28"/>
  <c r="R87" i="28"/>
  <c r="R88" i="28"/>
  <c r="G87" i="28"/>
  <c r="L87" i="28"/>
  <c r="M87" i="28"/>
  <c r="G93" i="28"/>
  <c r="L93" i="28"/>
  <c r="M93" i="28"/>
  <c r="C88" i="28"/>
  <c r="F88" i="28"/>
  <c r="H88" i="28"/>
  <c r="C95" i="28"/>
  <c r="G95" i="28"/>
  <c r="L95" i="28"/>
  <c r="M95" i="28"/>
  <c r="D95" i="28"/>
  <c r="R95" i="28"/>
  <c r="H95" i="28"/>
  <c r="I95" i="28"/>
  <c r="E95" i="28"/>
  <c r="F95" i="28"/>
  <c r="E178" i="28"/>
  <c r="F178" i="28"/>
  <c r="C178" i="28"/>
  <c r="H178" i="28"/>
  <c r="D178" i="28"/>
  <c r="R178" i="28"/>
  <c r="I178" i="28"/>
  <c r="G178" i="28"/>
  <c r="L178" i="28"/>
  <c r="M178" i="28"/>
  <c r="D101" i="28"/>
  <c r="R101" i="28"/>
  <c r="H101" i="28"/>
  <c r="E101" i="28"/>
  <c r="G101" i="28"/>
  <c r="L101" i="28"/>
  <c r="M101" i="28"/>
  <c r="F101" i="28"/>
  <c r="C101" i="28"/>
  <c r="I101" i="28"/>
  <c r="I137" i="28"/>
  <c r="H80" i="28"/>
  <c r="E80" i="28"/>
  <c r="D80" i="28"/>
  <c r="R80" i="28"/>
  <c r="F110" i="1"/>
  <c r="F211" i="28"/>
  <c r="H51" i="28"/>
  <c r="C62" i="28"/>
  <c r="I63" i="28"/>
  <c r="C138" i="28"/>
  <c r="F100" i="28"/>
  <c r="G76" i="28"/>
  <c r="L76" i="28"/>
  <c r="M76" i="28"/>
  <c r="G90" i="28"/>
  <c r="L90" i="28"/>
  <c r="M90" i="28"/>
  <c r="H76" i="28"/>
  <c r="I51" i="28"/>
  <c r="H122" i="28"/>
  <c r="F51" i="28"/>
  <c r="I117" i="28"/>
  <c r="E174" i="28"/>
  <c r="H173" i="31"/>
  <c r="D89" i="28"/>
  <c r="R89" i="28"/>
  <c r="C187" i="28"/>
  <c r="D92" i="28"/>
  <c r="R92" i="28"/>
  <c r="D60" i="28"/>
  <c r="R60" i="28"/>
  <c r="F66" i="28"/>
  <c r="F117" i="28"/>
  <c r="H224" i="28"/>
  <c r="G147" i="28"/>
  <c r="L147" i="28"/>
  <c r="M147" i="28"/>
  <c r="D99" i="28"/>
  <c r="R99" i="28"/>
  <c r="D110" i="28"/>
  <c r="R110" i="28"/>
  <c r="G99" i="28"/>
  <c r="L99" i="28"/>
  <c r="M99" i="28"/>
  <c r="D165" i="28"/>
  <c r="R165" i="28"/>
  <c r="C219" i="28"/>
  <c r="G75" i="28"/>
  <c r="L75" i="28"/>
  <c r="M75" i="28"/>
  <c r="C141" i="28"/>
  <c r="E86" i="28"/>
  <c r="I67" i="28"/>
  <c r="C110" i="28"/>
  <c r="C133" i="28"/>
  <c r="H99" i="28"/>
  <c r="E171" i="28"/>
  <c r="E168" i="28"/>
  <c r="E141" i="28"/>
  <c r="F209" i="28"/>
  <c r="F137" i="28"/>
  <c r="F93" i="28"/>
  <c r="E67" i="28"/>
  <c r="F97" i="28"/>
  <c r="H98" i="28"/>
  <c r="H74" i="28"/>
  <c r="F146" i="28"/>
  <c r="D90" i="28"/>
  <c r="R90" i="28"/>
  <c r="H75" i="28"/>
  <c r="D141" i="28"/>
  <c r="R141" i="28"/>
  <c r="D137" i="28"/>
  <c r="R137" i="28"/>
  <c r="R138" i="28"/>
  <c r="G86" i="28"/>
  <c r="L86" i="28"/>
  <c r="M86" i="28"/>
  <c r="G120" i="28"/>
  <c r="L120" i="28"/>
  <c r="M120" i="28"/>
  <c r="C67" i="28"/>
  <c r="C98" i="28"/>
  <c r="C128" i="28"/>
  <c r="H146" i="28"/>
  <c r="I120" i="28"/>
  <c r="F113" i="28"/>
  <c r="G98" i="28"/>
  <c r="L98" i="28"/>
  <c r="M98" i="28"/>
  <c r="I128" i="28"/>
  <c r="I123" i="28"/>
  <c r="G146" i="28"/>
  <c r="L146" i="28"/>
  <c r="M146" i="28"/>
  <c r="D67" i="28"/>
  <c r="R67" i="28"/>
  <c r="F83" i="28"/>
  <c r="E205" i="28"/>
  <c r="F133" i="28"/>
  <c r="E128" i="28"/>
  <c r="I152" i="28"/>
  <c r="F63" i="28"/>
  <c r="E123" i="28"/>
  <c r="D146" i="28"/>
  <c r="R146" i="28"/>
  <c r="E197" i="28"/>
  <c r="I209" i="28"/>
  <c r="E97" i="28"/>
  <c r="E138" i="28"/>
  <c r="G197" i="28"/>
  <c r="L197" i="28"/>
  <c r="M197" i="28"/>
  <c r="C137" i="28"/>
  <c r="C93" i="28"/>
  <c r="I198" i="28"/>
  <c r="G123" i="28"/>
  <c r="L123" i="28"/>
  <c r="M123" i="28"/>
  <c r="H90" i="28"/>
  <c r="E137" i="28"/>
  <c r="E93" i="28"/>
  <c r="F67" i="28"/>
  <c r="H97" i="28"/>
  <c r="G138" i="28"/>
  <c r="L138" i="28"/>
  <c r="M138" i="28"/>
  <c r="G62" i="28"/>
  <c r="L62" i="28"/>
  <c r="M62" i="28"/>
  <c r="G198" i="28"/>
  <c r="L198" i="28"/>
  <c r="M198" i="28"/>
  <c r="G162" i="28"/>
  <c r="L162" i="28"/>
  <c r="M162" i="28"/>
  <c r="E90" i="28"/>
  <c r="H137" i="28"/>
  <c r="D93" i="28"/>
  <c r="R93" i="28"/>
  <c r="D83" i="28"/>
  <c r="R83" i="28"/>
  <c r="D205" i="28"/>
  <c r="R205" i="28"/>
  <c r="C97" i="28"/>
  <c r="C70" i="28"/>
  <c r="F134" i="28"/>
  <c r="F138" i="28"/>
  <c r="E117" i="28"/>
  <c r="F198" i="28"/>
  <c r="I99" i="28"/>
  <c r="D219" i="28"/>
  <c r="R219" i="28"/>
  <c r="G74" i="28"/>
  <c r="L74" i="28"/>
  <c r="M74" i="28"/>
  <c r="C146" i="28"/>
  <c r="G168" i="28"/>
  <c r="L168" i="28"/>
  <c r="M168" i="28"/>
  <c r="H162" i="28"/>
  <c r="I75" i="28"/>
  <c r="C147" i="28"/>
  <c r="D209" i="28"/>
  <c r="R209" i="28"/>
  <c r="A257" i="31"/>
  <c r="H257" i="31"/>
  <c r="H93" i="28"/>
  <c r="E98" i="28"/>
  <c r="I138" i="28"/>
  <c r="D128" i="28"/>
  <c r="R128" i="28"/>
  <c r="C198" i="28"/>
  <c r="F123" i="28"/>
  <c r="D74" i="28"/>
  <c r="R74" i="28"/>
  <c r="F197" i="28"/>
  <c r="I162" i="28"/>
  <c r="I119" i="28"/>
  <c r="H56" i="28"/>
  <c r="C75" i="28"/>
  <c r="F141" i="28"/>
  <c r="G209" i="28"/>
  <c r="L209" i="28"/>
  <c r="M209" i="28"/>
  <c r="D98" i="28"/>
  <c r="R98" i="28"/>
  <c r="H138" i="28"/>
  <c r="G128" i="28"/>
  <c r="L128" i="28"/>
  <c r="M128" i="28"/>
  <c r="E198" i="28"/>
  <c r="C123" i="28"/>
  <c r="I74" i="28"/>
  <c r="H197" i="28"/>
  <c r="F162" i="28"/>
  <c r="F90" i="28"/>
  <c r="H141" i="28"/>
  <c r="E209" i="28"/>
  <c r="F144" i="28"/>
  <c r="C205" i="28"/>
  <c r="H70" i="28"/>
  <c r="I134" i="28"/>
  <c r="E78" i="28"/>
  <c r="F128" i="28"/>
  <c r="C63" i="28"/>
  <c r="G66" i="28"/>
  <c r="L66" i="28"/>
  <c r="M66" i="28"/>
  <c r="G122" i="28"/>
  <c r="L122" i="28"/>
  <c r="M122" i="28"/>
  <c r="C99" i="28"/>
  <c r="I144" i="28"/>
  <c r="F74" i="28"/>
  <c r="E146" i="28"/>
  <c r="I200" i="28"/>
  <c r="C197" i="28"/>
  <c r="G81" i="28"/>
  <c r="L81" i="28"/>
  <c r="M81" i="28"/>
  <c r="D162" i="28"/>
  <c r="R162" i="28"/>
  <c r="R163" i="28"/>
  <c r="C90" i="28"/>
  <c r="E75" i="28"/>
  <c r="I85" i="28"/>
  <c r="D147" i="28"/>
  <c r="R147" i="28"/>
  <c r="G141" i="28"/>
  <c r="L141" i="28"/>
  <c r="M141" i="28"/>
  <c r="G60" i="28"/>
  <c r="L60" i="28"/>
  <c r="M60" i="28"/>
  <c r="C66" i="28"/>
  <c r="E96" i="28"/>
  <c r="E89" i="28"/>
  <c r="E134" i="28"/>
  <c r="H78" i="28"/>
  <c r="G63" i="28"/>
  <c r="L63" i="28"/>
  <c r="M63" i="28"/>
  <c r="E122" i="28"/>
  <c r="E144" i="28"/>
  <c r="D175" i="28"/>
  <c r="R175" i="28"/>
  <c r="I168" i="28"/>
  <c r="C81" i="28"/>
  <c r="I159" i="28"/>
  <c r="H161" i="28"/>
  <c r="H147" i="28"/>
  <c r="G89" i="28"/>
  <c r="L89" i="28"/>
  <c r="M89" i="28"/>
  <c r="H113" i="28"/>
  <c r="I131" i="28"/>
  <c r="F159" i="28"/>
  <c r="I161" i="28"/>
  <c r="E52" i="28"/>
  <c r="D113" i="28"/>
  <c r="I133" i="28"/>
  <c r="D51" i="28"/>
  <c r="R51" i="28"/>
  <c r="C76" i="28"/>
  <c r="E56" i="28"/>
  <c r="I65" i="31"/>
  <c r="I154" i="28"/>
  <c r="H60" i="28"/>
  <c r="F224" i="28"/>
  <c r="D154" i="28"/>
  <c r="R154" i="28"/>
  <c r="C96" i="31"/>
  <c r="C104" i="31"/>
  <c r="C60" i="28"/>
  <c r="C78" i="28"/>
  <c r="E66" i="28"/>
  <c r="H81" i="28"/>
  <c r="G161" i="28"/>
  <c r="L161" i="28"/>
  <c r="M161" i="28"/>
  <c r="C89" i="28"/>
  <c r="F60" i="28"/>
  <c r="I113" i="28"/>
  <c r="C224" i="28"/>
  <c r="F78" i="28"/>
  <c r="G92" i="28"/>
  <c r="L92" i="28"/>
  <c r="M92" i="28"/>
  <c r="D161" i="28"/>
  <c r="R161" i="28"/>
  <c r="F96" i="28"/>
  <c r="E140" i="31"/>
  <c r="H89" i="28"/>
  <c r="G113" i="28"/>
  <c r="L113" i="28"/>
  <c r="M113" i="28"/>
  <c r="I92" i="28"/>
  <c r="E154" i="28"/>
  <c r="F175" i="28"/>
  <c r="F131" i="28"/>
  <c r="C154" i="28"/>
  <c r="D66" i="28"/>
  <c r="R66" i="28"/>
  <c r="G175" i="28"/>
  <c r="L175" i="28"/>
  <c r="M175" i="28"/>
  <c r="E131" i="28"/>
  <c r="G200" i="28"/>
  <c r="L200" i="28"/>
  <c r="M200" i="28"/>
  <c r="C52" i="28"/>
  <c r="F89" i="28"/>
  <c r="I60" i="28"/>
  <c r="E113" i="28"/>
  <c r="G205" i="28"/>
  <c r="L205" i="28"/>
  <c r="M205" i="28"/>
  <c r="D224" i="28"/>
  <c r="R224" i="28"/>
  <c r="G78" i="28"/>
  <c r="L78" i="28"/>
  <c r="M78" i="28"/>
  <c r="C92" i="28"/>
  <c r="G152" i="28"/>
  <c r="L152" i="28"/>
  <c r="M152" i="28"/>
  <c r="D107" i="28"/>
  <c r="R107" i="28"/>
  <c r="C122" i="28"/>
  <c r="H219" i="28"/>
  <c r="H175" i="28"/>
  <c r="G131" i="28"/>
  <c r="L131" i="28"/>
  <c r="M131" i="28"/>
  <c r="H200" i="28"/>
  <c r="I76" i="28"/>
  <c r="C159" i="28"/>
  <c r="F169" i="28"/>
  <c r="D174" i="28"/>
  <c r="R174" i="28"/>
  <c r="I96" i="28"/>
  <c r="F52" i="28"/>
  <c r="I224" i="28"/>
  <c r="D78" i="28"/>
  <c r="R78" i="28"/>
  <c r="G144" i="28"/>
  <c r="L144" i="28"/>
  <c r="M144" i="28"/>
  <c r="C175" i="28"/>
  <c r="F200" i="28"/>
  <c r="G159" i="28"/>
  <c r="L159" i="28"/>
  <c r="M159" i="28"/>
  <c r="D96" i="28"/>
  <c r="R96" i="28"/>
  <c r="G52" i="28"/>
  <c r="L52" i="28"/>
  <c r="M52" i="28"/>
  <c r="C53" i="31"/>
  <c r="H92" i="28"/>
  <c r="G154" i="28"/>
  <c r="L154" i="28"/>
  <c r="M154" i="28"/>
  <c r="I66" i="28"/>
  <c r="C144" i="28"/>
  <c r="H131" i="28"/>
  <c r="D81" i="28"/>
  <c r="R81" i="28"/>
  <c r="F161" i="28"/>
  <c r="I53" i="31"/>
  <c r="F152" i="28"/>
  <c r="I107" i="28"/>
  <c r="I188" i="28"/>
  <c r="E169" i="28"/>
  <c r="F110" i="28"/>
  <c r="I86" i="28"/>
  <c r="H83" i="28"/>
  <c r="I70" i="28"/>
  <c r="E188" i="28"/>
  <c r="F187" i="28"/>
  <c r="I100" i="28"/>
  <c r="F70" i="28"/>
  <c r="E165" i="28"/>
  <c r="E119" i="28"/>
  <c r="G85" i="28"/>
  <c r="L85" i="28"/>
  <c r="M85" i="28"/>
  <c r="F120" i="28"/>
  <c r="G83" i="28"/>
  <c r="L83" i="28"/>
  <c r="M83" i="28"/>
  <c r="E224" i="28"/>
  <c r="G70" i="28"/>
  <c r="L70" i="28"/>
  <c r="M70" i="28"/>
  <c r="I110" i="28"/>
  <c r="E92" i="28"/>
  <c r="E62" i="28"/>
  <c r="H154" i="28"/>
  <c r="C152" i="28"/>
  <c r="D144" i="28"/>
  <c r="R144" i="28"/>
  <c r="G165" i="28"/>
  <c r="L165" i="28"/>
  <c r="M165" i="28"/>
  <c r="E175" i="28"/>
  <c r="C188" i="28"/>
  <c r="D131" i="28"/>
  <c r="R131" i="28"/>
  <c r="E187" i="28"/>
  <c r="I148" i="28"/>
  <c r="E200" i="28"/>
  <c r="C171" i="28"/>
  <c r="F168" i="28"/>
  <c r="I81" i="28"/>
  <c r="E100" i="28"/>
  <c r="H159" i="28"/>
  <c r="G119" i="28"/>
  <c r="L119" i="28"/>
  <c r="M119" i="28"/>
  <c r="C169" i="28"/>
  <c r="H174" i="28"/>
  <c r="H96" i="28"/>
  <c r="C85" i="28"/>
  <c r="I52" i="28"/>
  <c r="E159" i="31"/>
  <c r="C83" i="28"/>
  <c r="D62" i="28"/>
  <c r="R62" i="28"/>
  <c r="R63" i="28"/>
  <c r="D120" i="28"/>
  <c r="R120" i="28"/>
  <c r="F62" i="28"/>
  <c r="H152" i="28"/>
  <c r="F107" i="28"/>
  <c r="G171" i="28"/>
  <c r="L171" i="28"/>
  <c r="M171" i="28"/>
  <c r="F86" i="28"/>
  <c r="H120" i="28"/>
  <c r="E83" i="28"/>
  <c r="E70" i="28"/>
  <c r="H110" i="28"/>
  <c r="H62" i="28"/>
  <c r="E152" i="28"/>
  <c r="H107" i="28"/>
  <c r="I165" i="28"/>
  <c r="F188" i="28"/>
  <c r="H148" i="28"/>
  <c r="C200" i="28"/>
  <c r="D171" i="28"/>
  <c r="R171" i="28"/>
  <c r="E81" i="28"/>
  <c r="H100" i="28"/>
  <c r="E159" i="28"/>
  <c r="C119" i="28"/>
  <c r="C56" i="28"/>
  <c r="C161" i="28"/>
  <c r="G169" i="28"/>
  <c r="L169" i="28"/>
  <c r="M169" i="28"/>
  <c r="C96" i="28"/>
  <c r="F85" i="28"/>
  <c r="D52" i="28"/>
  <c r="R52" i="28"/>
  <c r="F98" i="31"/>
  <c r="H53" i="31"/>
  <c r="C86" i="28"/>
  <c r="D187" i="28"/>
  <c r="R187" i="28"/>
  <c r="R188" i="28"/>
  <c r="C100" i="28"/>
  <c r="F119" i="28"/>
  <c r="D85" i="28"/>
  <c r="R85" i="28"/>
  <c r="H86" i="28"/>
  <c r="E120" i="28"/>
  <c r="E110" i="28"/>
  <c r="G107" i="28"/>
  <c r="L107" i="28"/>
  <c r="M107" i="28"/>
  <c r="H165" i="28"/>
  <c r="H188" i="28"/>
  <c r="G187" i="28"/>
  <c r="L187" i="28"/>
  <c r="M187" i="28"/>
  <c r="H171" i="28"/>
  <c r="D100" i="28"/>
  <c r="R100" i="28"/>
  <c r="H169" i="28"/>
  <c r="H85" i="28"/>
  <c r="G134" i="31"/>
  <c r="L134" i="31"/>
  <c r="M134" i="31"/>
  <c r="I99" i="31"/>
  <c r="C107" i="28"/>
  <c r="F165" i="28"/>
  <c r="I187" i="28"/>
  <c r="F171" i="28"/>
  <c r="H119" i="28"/>
  <c r="I169" i="28"/>
  <c r="A234" i="31"/>
  <c r="H234" i="31"/>
  <c r="E88" i="28"/>
  <c r="H164" i="28"/>
  <c r="H133" i="28"/>
  <c r="E63" i="28"/>
  <c r="F219" i="28"/>
  <c r="I112" i="28"/>
  <c r="E51" i="28"/>
  <c r="E76" i="28"/>
  <c r="F147" i="28"/>
  <c r="C211" i="28"/>
  <c r="I72" i="31"/>
  <c r="C75" i="31"/>
  <c r="C80" i="28"/>
  <c r="F205" i="28"/>
  <c r="C134" i="28"/>
  <c r="H117" i="28"/>
  <c r="F122" i="28"/>
  <c r="G148" i="28"/>
  <c r="L148" i="28"/>
  <c r="M148" i="28"/>
  <c r="G56" i="28"/>
  <c r="L56" i="28"/>
  <c r="M56" i="28"/>
  <c r="I174" i="28"/>
  <c r="F214" i="28"/>
  <c r="H79" i="28"/>
  <c r="D87" i="31"/>
  <c r="F80" i="28"/>
  <c r="D88" i="28"/>
  <c r="I205" i="28"/>
  <c r="G134" i="28"/>
  <c r="L134" i="28"/>
  <c r="M134" i="28"/>
  <c r="D133" i="28"/>
  <c r="R133" i="28"/>
  <c r="F55" i="28"/>
  <c r="C117" i="28"/>
  <c r="D122" i="28"/>
  <c r="R122" i="28"/>
  <c r="I219" i="28"/>
  <c r="G51" i="28"/>
  <c r="L51" i="28"/>
  <c r="M51" i="28"/>
  <c r="D148" i="28"/>
  <c r="R148" i="28"/>
  <c r="C168" i="28"/>
  <c r="D76" i="28"/>
  <c r="R76" i="28"/>
  <c r="I56" i="28"/>
  <c r="F174" i="28"/>
  <c r="I147" i="28"/>
  <c r="H214" i="28"/>
  <c r="G211" i="28"/>
  <c r="L211" i="28"/>
  <c r="M211" i="28"/>
  <c r="I88" i="31"/>
  <c r="E202" i="31"/>
  <c r="G173" i="31"/>
  <c r="L173" i="31"/>
  <c r="M173" i="31"/>
  <c r="G80" i="28"/>
  <c r="L80" i="28"/>
  <c r="M80" i="28"/>
  <c r="I88" i="28"/>
  <c r="F164" i="28"/>
  <c r="D134" i="28"/>
  <c r="R134" i="28"/>
  <c r="E133" i="28"/>
  <c r="E55" i="28"/>
  <c r="G117" i="28"/>
  <c r="L117" i="28"/>
  <c r="M117" i="28"/>
  <c r="H63" i="28"/>
  <c r="E219" i="28"/>
  <c r="E130" i="28"/>
  <c r="C148" i="28"/>
  <c r="H168" i="28"/>
  <c r="F56" i="28"/>
  <c r="C174" i="28"/>
  <c r="I214" i="28"/>
  <c r="G167" i="31"/>
  <c r="L167" i="31"/>
  <c r="M167" i="31"/>
  <c r="F202" i="31"/>
  <c r="I173" i="31"/>
  <c r="A337" i="31"/>
  <c r="H337" i="31"/>
  <c r="H157" i="28"/>
  <c r="C126" i="31"/>
  <c r="A368" i="31"/>
  <c r="H368" i="31"/>
  <c r="I183" i="31"/>
  <c r="H144" i="31"/>
  <c r="E72" i="28"/>
  <c r="I130" i="28"/>
  <c r="I72" i="28"/>
  <c r="D57" i="28"/>
  <c r="R57" i="28"/>
  <c r="G214" i="28"/>
  <c r="L214" i="28"/>
  <c r="M214" i="28"/>
  <c r="G79" i="28"/>
  <c r="L79" i="28"/>
  <c r="M79" i="28"/>
  <c r="D167" i="31"/>
  <c r="R167" i="31"/>
  <c r="D66" i="31"/>
  <c r="R66" i="31"/>
  <c r="C146" i="31"/>
  <c r="G57" i="28"/>
  <c r="L57" i="28"/>
  <c r="M57" i="28"/>
  <c r="G194" i="28"/>
  <c r="L194" i="28"/>
  <c r="M194" i="28"/>
  <c r="D214" i="28"/>
  <c r="R214" i="28"/>
  <c r="C79" i="28"/>
  <c r="D157" i="28"/>
  <c r="R157" i="28"/>
  <c r="I194" i="28"/>
  <c r="I79" i="28"/>
  <c r="C194" i="28"/>
  <c r="F79" i="28"/>
  <c r="F194" i="28"/>
  <c r="C214" i="28"/>
  <c r="E79" i="28"/>
  <c r="G175" i="31"/>
  <c r="L175" i="31"/>
  <c r="M175" i="31"/>
  <c r="A380" i="31"/>
  <c r="H380" i="31"/>
  <c r="D96" i="31"/>
  <c r="R96" i="31"/>
  <c r="F159" i="31"/>
  <c r="G98" i="31"/>
  <c r="L98" i="31"/>
  <c r="M98" i="31"/>
  <c r="G72" i="31"/>
  <c r="L72" i="31"/>
  <c r="M72" i="31"/>
  <c r="C167" i="31"/>
  <c r="G66" i="31"/>
  <c r="L66" i="31"/>
  <c r="M66" i="31"/>
  <c r="G202" i="31"/>
  <c r="L202" i="31"/>
  <c r="M202" i="31"/>
  <c r="H96" i="31"/>
  <c r="H55" i="31"/>
  <c r="F75" i="31"/>
  <c r="D144" i="31"/>
  <c r="I159" i="31"/>
  <c r="E175" i="31"/>
  <c r="E88" i="31"/>
  <c r="E167" i="31"/>
  <c r="E66" i="31"/>
  <c r="H202" i="31"/>
  <c r="F96" i="31"/>
  <c r="C55" i="31"/>
  <c r="F144" i="31"/>
  <c r="H99" i="31"/>
  <c r="C159" i="31"/>
  <c r="H175" i="31"/>
  <c r="H88" i="31"/>
  <c r="E134" i="31"/>
  <c r="C87" i="31"/>
  <c r="H160" i="31"/>
  <c r="H140" i="31"/>
  <c r="C183" i="31"/>
  <c r="D146" i="31"/>
  <c r="R146" i="31"/>
  <c r="D122" i="31"/>
  <c r="R122" i="31"/>
  <c r="C99" i="31"/>
  <c r="F126" i="31"/>
  <c r="D98" i="31"/>
  <c r="R98" i="31"/>
  <c r="I175" i="31"/>
  <c r="C88" i="31"/>
  <c r="C134" i="31"/>
  <c r="H87" i="31"/>
  <c r="G160" i="31"/>
  <c r="L160" i="31"/>
  <c r="M160" i="31"/>
  <c r="F140" i="31"/>
  <c r="F183" i="31"/>
  <c r="H146" i="31"/>
  <c r="H122" i="31"/>
  <c r="D99" i="31"/>
  <c r="R99" i="31"/>
  <c r="G126" i="31"/>
  <c r="L126" i="31"/>
  <c r="M126" i="31"/>
  <c r="H98" i="31"/>
  <c r="E72" i="31"/>
  <c r="G88" i="31"/>
  <c r="L88" i="31"/>
  <c r="M88" i="31"/>
  <c r="F134" i="31"/>
  <c r="H66" i="31"/>
  <c r="G87" i="31"/>
  <c r="L87" i="31"/>
  <c r="M87" i="31"/>
  <c r="F160" i="31"/>
  <c r="G140" i="31"/>
  <c r="L140" i="31"/>
  <c r="M140" i="31"/>
  <c r="G144" i="31"/>
  <c r="L144" i="31"/>
  <c r="M144" i="31"/>
  <c r="F146" i="31"/>
  <c r="G122" i="31"/>
  <c r="L122" i="31"/>
  <c r="M122" i="31"/>
  <c r="F104" i="31"/>
  <c r="I126" i="31"/>
  <c r="C98" i="31"/>
  <c r="F72" i="31"/>
  <c r="H167" i="31"/>
  <c r="H134" i="31"/>
  <c r="F66" i="31"/>
  <c r="E87" i="31"/>
  <c r="C160" i="31"/>
  <c r="I140" i="31"/>
  <c r="C144" i="31"/>
  <c r="I104" i="31"/>
  <c r="I219" i="31"/>
  <c r="D219" i="31"/>
  <c r="R219" i="31"/>
  <c r="A263" i="31"/>
  <c r="H263" i="31"/>
  <c r="F219" i="31"/>
  <c r="H219" i="31"/>
  <c r="A317" i="31"/>
  <c r="H317" i="31"/>
  <c r="G132" i="31"/>
  <c r="L132" i="31"/>
  <c r="M132" i="31"/>
  <c r="C219" i="31"/>
  <c r="G219" i="31"/>
  <c r="L219" i="31"/>
  <c r="M219" i="31"/>
  <c r="C107" i="31"/>
  <c r="A402" i="31"/>
  <c r="H402" i="31"/>
  <c r="I225" i="28"/>
  <c r="C61" i="28"/>
  <c r="I57" i="28"/>
  <c r="C112" i="28"/>
  <c r="G157" i="28"/>
  <c r="L157" i="28"/>
  <c r="M157" i="28"/>
  <c r="F61" i="28"/>
  <c r="D191" i="28"/>
  <c r="R191" i="28"/>
  <c r="H112" i="28"/>
  <c r="I59" i="28"/>
  <c r="F163" i="31"/>
  <c r="E225" i="28"/>
  <c r="E61" i="28"/>
  <c r="H136" i="28"/>
  <c r="F185" i="28"/>
  <c r="F112" i="28"/>
  <c r="C177" i="28"/>
  <c r="A395" i="31"/>
  <c r="H395" i="31"/>
  <c r="E199" i="28"/>
  <c r="H55" i="28"/>
  <c r="G136" i="28"/>
  <c r="L136" i="28"/>
  <c r="M136" i="28"/>
  <c r="C185" i="28"/>
  <c r="F157" i="28"/>
  <c r="E177" i="28"/>
  <c r="E126" i="31"/>
  <c r="G159" i="31"/>
  <c r="L159" i="31"/>
  <c r="M159" i="31"/>
  <c r="D175" i="31"/>
  <c r="R175" i="31"/>
  <c r="D88" i="31"/>
  <c r="F167" i="31"/>
  <c r="I134" i="31"/>
  <c r="A372" i="31"/>
  <c r="H372" i="31"/>
  <c r="I66" i="31"/>
  <c r="C202" i="31"/>
  <c r="D160" i="31"/>
  <c r="E96" i="31"/>
  <c r="G55" i="31"/>
  <c r="L55" i="31"/>
  <c r="M55" i="31"/>
  <c r="H183" i="31"/>
  <c r="I75" i="31"/>
  <c r="I144" i="31"/>
  <c r="C122" i="31"/>
  <c r="H225" i="28"/>
  <c r="D61" i="28"/>
  <c r="R61" i="28"/>
  <c r="F191" i="28"/>
  <c r="C136" i="28"/>
  <c r="G185" i="28"/>
  <c r="L185" i="28"/>
  <c r="M185" i="28"/>
  <c r="E112" i="28"/>
  <c r="C59" i="28"/>
  <c r="I177" i="28"/>
  <c r="F199" i="28"/>
  <c r="H72" i="28"/>
  <c r="D55" i="28"/>
  <c r="R55" i="28"/>
  <c r="E185" i="28"/>
  <c r="H130" i="28"/>
  <c r="E157" i="28"/>
  <c r="G177" i="28"/>
  <c r="L177" i="28"/>
  <c r="M177" i="28"/>
  <c r="A344" i="31"/>
  <c r="H344" i="31"/>
  <c r="C179" i="31"/>
  <c r="I114" i="31"/>
  <c r="R118" i="31"/>
  <c r="R62" i="31"/>
  <c r="R63" i="31"/>
  <c r="R110" i="31"/>
  <c r="R185" i="31"/>
  <c r="H126" i="31"/>
  <c r="H159" i="31"/>
  <c r="E98" i="31"/>
  <c r="C72" i="31"/>
  <c r="F175" i="31"/>
  <c r="H72" i="31"/>
  <c r="F158" i="31"/>
  <c r="E199" i="31"/>
  <c r="D58" i="31"/>
  <c r="R58" i="31"/>
  <c r="H77" i="31"/>
  <c r="A260" i="31"/>
  <c r="H260" i="31"/>
  <c r="A374" i="31"/>
  <c r="H374" i="31"/>
  <c r="H81" i="31"/>
  <c r="I224" i="31"/>
  <c r="D216" i="31"/>
  <c r="R216" i="31"/>
  <c r="I125" i="31"/>
  <c r="A258" i="31"/>
  <c r="H258" i="31"/>
  <c r="A231" i="31"/>
  <c r="H231" i="31"/>
  <c r="C218" i="31"/>
  <c r="E216" i="31"/>
  <c r="F81" i="31"/>
  <c r="F203" i="31"/>
  <c r="H58" i="31"/>
  <c r="D106" i="31"/>
  <c r="R106" i="31"/>
  <c r="D151" i="31"/>
  <c r="R151" i="31"/>
  <c r="D203" i="31"/>
  <c r="R203" i="31"/>
  <c r="G106" i="31"/>
  <c r="L106" i="31"/>
  <c r="M106" i="31"/>
  <c r="E200" i="31"/>
  <c r="C151" i="31"/>
  <c r="D200" i="31"/>
  <c r="R200" i="31"/>
  <c r="D208" i="31"/>
  <c r="R208" i="31"/>
  <c r="I107" i="31"/>
  <c r="A248" i="31"/>
  <c r="H248" i="31"/>
  <c r="A318" i="31"/>
  <c r="H318" i="31"/>
  <c r="F205" i="31"/>
  <c r="I151" i="31"/>
  <c r="E77" i="31"/>
  <c r="I163" i="31"/>
  <c r="E58" i="31"/>
  <c r="G200" i="31"/>
  <c r="L200" i="31"/>
  <c r="M200" i="31"/>
  <c r="F155" i="31"/>
  <c r="H203" i="31"/>
  <c r="E64" i="31"/>
  <c r="G84" i="31"/>
  <c r="L84" i="31"/>
  <c r="M84" i="31"/>
  <c r="C155" i="31"/>
  <c r="G57" i="31"/>
  <c r="L57" i="31"/>
  <c r="M57" i="31"/>
  <c r="C224" i="31"/>
  <c r="G64" i="31"/>
  <c r="L64" i="31"/>
  <c r="M64" i="31"/>
  <c r="G208" i="31"/>
  <c r="L208" i="31"/>
  <c r="M208" i="31"/>
  <c r="F178" i="31"/>
  <c r="A400" i="31"/>
  <c r="H400" i="31"/>
  <c r="A249" i="31"/>
  <c r="H249" i="31"/>
  <c r="A268" i="31"/>
  <c r="H268" i="31"/>
  <c r="C77" i="31"/>
  <c r="D163" i="31"/>
  <c r="D186" i="31"/>
  <c r="R186" i="31"/>
  <c r="D168" i="31"/>
  <c r="R168" i="31"/>
  <c r="C57" i="31"/>
  <c r="D218" i="31"/>
  <c r="R218" i="31"/>
  <c r="H150" i="28"/>
  <c r="D223" i="28"/>
  <c r="R223" i="28"/>
  <c r="I223" i="28"/>
  <c r="G150" i="28"/>
  <c r="L150" i="28"/>
  <c r="M150" i="28"/>
  <c r="H223" i="28"/>
  <c r="G203" i="28"/>
  <c r="L203" i="28"/>
  <c r="M203" i="28"/>
  <c r="E203" i="28"/>
  <c r="D203" i="28"/>
  <c r="R203" i="28"/>
  <c r="G225" i="28"/>
  <c r="L225" i="28"/>
  <c r="M225" i="28"/>
  <c r="G199" i="28"/>
  <c r="L199" i="28"/>
  <c r="M199" i="28"/>
  <c r="C72" i="28"/>
  <c r="I191" i="28"/>
  <c r="E57" i="28"/>
  <c r="D185" i="28"/>
  <c r="R185" i="28"/>
  <c r="G130" i="28"/>
  <c r="L130" i="28"/>
  <c r="M130" i="28"/>
  <c r="F59" i="28"/>
  <c r="D150" i="28"/>
  <c r="R150" i="28"/>
  <c r="G223" i="28"/>
  <c r="L223" i="28"/>
  <c r="M223" i="28"/>
  <c r="H216" i="31"/>
  <c r="I64" i="31"/>
  <c r="C163" i="31"/>
  <c r="C186" i="31"/>
  <c r="D84" i="31"/>
  <c r="R84" i="31"/>
  <c r="G199" i="31"/>
  <c r="L199" i="31"/>
  <c r="M199" i="31"/>
  <c r="G218" i="31"/>
  <c r="L218" i="31"/>
  <c r="M218" i="31"/>
  <c r="F225" i="28"/>
  <c r="D199" i="28"/>
  <c r="R199" i="28"/>
  <c r="F72" i="28"/>
  <c r="G191" i="28"/>
  <c r="L191" i="28"/>
  <c r="M191" i="28"/>
  <c r="D136" i="28"/>
  <c r="R136" i="28"/>
  <c r="C57" i="28"/>
  <c r="D130" i="28"/>
  <c r="R130" i="28"/>
  <c r="E59" i="28"/>
  <c r="D177" i="28"/>
  <c r="R177" i="28"/>
  <c r="F150" i="28"/>
  <c r="E223" i="28"/>
  <c r="C216" i="31"/>
  <c r="H64" i="31"/>
  <c r="A366" i="31"/>
  <c r="H366" i="31"/>
  <c r="A398" i="31"/>
  <c r="H398" i="31"/>
  <c r="D94" i="31"/>
  <c r="R94" i="31"/>
  <c r="E186" i="31"/>
  <c r="I84" i="31"/>
  <c r="I199" i="31"/>
  <c r="I205" i="31"/>
  <c r="C225" i="28"/>
  <c r="I199" i="28"/>
  <c r="G61" i="28"/>
  <c r="L61" i="28"/>
  <c r="M61" i="28"/>
  <c r="E191" i="28"/>
  <c r="C55" i="28"/>
  <c r="I136" i="28"/>
  <c r="D112" i="28"/>
  <c r="R112" i="28"/>
  <c r="R113" i="28"/>
  <c r="F130" i="28"/>
  <c r="H59" i="28"/>
  <c r="I150" i="28"/>
  <c r="I203" i="28"/>
  <c r="C106" i="31"/>
  <c r="F200" i="31"/>
  <c r="G78" i="31"/>
  <c r="L78" i="31"/>
  <c r="M78" i="31"/>
  <c r="E208" i="31"/>
  <c r="H187" i="31"/>
  <c r="A349" i="31"/>
  <c r="H349" i="31"/>
  <c r="A277" i="31"/>
  <c r="H277" i="31"/>
  <c r="A287" i="31"/>
  <c r="H287" i="31"/>
  <c r="I81" i="31"/>
  <c r="D77" i="31"/>
  <c r="R77" i="31"/>
  <c r="D155" i="31"/>
  <c r="R155" i="31"/>
  <c r="G205" i="31"/>
  <c r="L205" i="31"/>
  <c r="M205" i="31"/>
  <c r="E123" i="31"/>
  <c r="H194" i="31"/>
  <c r="A282" i="31"/>
  <c r="H282" i="31"/>
  <c r="A393" i="31"/>
  <c r="H393" i="31"/>
  <c r="A339" i="31"/>
  <c r="H339" i="31"/>
  <c r="A262" i="31"/>
  <c r="H262" i="31"/>
  <c r="I101" i="31"/>
  <c r="C152" i="31"/>
  <c r="I207" i="31"/>
  <c r="F203" i="28"/>
  <c r="H158" i="31"/>
  <c r="C125" i="31"/>
  <c r="G174" i="31"/>
  <c r="L174" i="31"/>
  <c r="M174" i="31"/>
  <c r="E107" i="31"/>
  <c r="I187" i="31"/>
  <c r="A378" i="31"/>
  <c r="H378" i="31"/>
  <c r="A325" i="31"/>
  <c r="H325" i="31"/>
  <c r="A342" i="31"/>
  <c r="H342" i="31"/>
  <c r="A255" i="31"/>
  <c r="H255" i="31"/>
  <c r="G81" i="31"/>
  <c r="L81" i="31"/>
  <c r="M81" i="31"/>
  <c r="F186" i="31"/>
  <c r="F84" i="31"/>
  <c r="H199" i="31"/>
  <c r="C168" i="31"/>
  <c r="F103" i="31"/>
  <c r="C63" i="31"/>
  <c r="F209" i="31"/>
  <c r="C78" i="31"/>
  <c r="A335" i="31"/>
  <c r="H335" i="31"/>
  <c r="A299" i="31"/>
  <c r="H299" i="31"/>
  <c r="A330" i="31"/>
  <c r="H330" i="31"/>
  <c r="A384" i="31"/>
  <c r="H384" i="31"/>
  <c r="A319" i="31"/>
  <c r="H319" i="31"/>
  <c r="A303" i="31"/>
  <c r="H303" i="31"/>
  <c r="H141" i="31"/>
  <c r="H224" i="31"/>
  <c r="H174" i="31"/>
  <c r="D178" i="31"/>
  <c r="R178" i="31"/>
  <c r="A358" i="31"/>
  <c r="H358" i="31"/>
  <c r="A362" i="31"/>
  <c r="H362" i="31"/>
  <c r="A365" i="31"/>
  <c r="H365" i="31"/>
  <c r="A322" i="31"/>
  <c r="H322" i="31"/>
  <c r="A300" i="31"/>
  <c r="H300" i="31"/>
  <c r="R160" i="31"/>
  <c r="E217" i="31"/>
  <c r="D207" i="31"/>
  <c r="R207" i="31"/>
  <c r="F136" i="31"/>
  <c r="D70" i="31"/>
  <c r="R70" i="31"/>
  <c r="H145" i="31"/>
  <c r="D214" i="31"/>
  <c r="R214" i="31"/>
  <c r="F145" i="31"/>
  <c r="E142" i="31"/>
  <c r="E80" i="31"/>
  <c r="C195" i="31"/>
  <c r="E118" i="31"/>
  <c r="D157" i="31"/>
  <c r="R157" i="31"/>
  <c r="G101" i="31"/>
  <c r="L101" i="31"/>
  <c r="M101" i="31"/>
  <c r="H61" i="28"/>
  <c r="G72" i="28"/>
  <c r="L72" i="28"/>
  <c r="M72" i="28"/>
  <c r="H191" i="28"/>
  <c r="I55" i="28"/>
  <c r="F136" i="28"/>
  <c r="H57" i="28"/>
  <c r="H185" i="28"/>
  <c r="G59" i="28"/>
  <c r="L59" i="28"/>
  <c r="M59" i="28"/>
  <c r="I157" i="28"/>
  <c r="H177" i="28"/>
  <c r="E150" i="28"/>
  <c r="C203" i="28"/>
  <c r="G216" i="31"/>
  <c r="L216" i="31"/>
  <c r="M216" i="31"/>
  <c r="H106" i="31"/>
  <c r="D64" i="31"/>
  <c r="R64" i="31"/>
  <c r="H208" i="31"/>
  <c r="F149" i="31"/>
  <c r="C187" i="31"/>
  <c r="A265" i="31"/>
  <c r="H265" i="31"/>
  <c r="A391" i="31"/>
  <c r="H391" i="31"/>
  <c r="A348" i="31"/>
  <c r="H348" i="31"/>
  <c r="A308" i="31"/>
  <c r="H308" i="31"/>
  <c r="A301" i="31"/>
  <c r="H301" i="31"/>
  <c r="A292" i="31"/>
  <c r="H292" i="31"/>
  <c r="G77" i="31"/>
  <c r="L77" i="31"/>
  <c r="M77" i="31"/>
  <c r="C177" i="31"/>
  <c r="C84" i="31"/>
  <c r="F152" i="31"/>
  <c r="C143" i="31"/>
  <c r="F129" i="31"/>
  <c r="H184" i="31"/>
  <c r="F97" i="31"/>
  <c r="H164" i="31"/>
  <c r="C220" i="31"/>
  <c r="E154" i="31"/>
  <c r="C180" i="31"/>
  <c r="C181" i="31"/>
  <c r="C67" i="31"/>
  <c r="D130" i="31"/>
  <c r="R130" i="31"/>
  <c r="H54" i="31"/>
  <c r="R90" i="31"/>
  <c r="R89" i="31"/>
  <c r="F184" i="31"/>
  <c r="D97" i="31"/>
  <c r="R97" i="31"/>
  <c r="E220" i="31"/>
  <c r="G181" i="31"/>
  <c r="L181" i="31"/>
  <c r="M181" i="31"/>
  <c r="G119" i="31"/>
  <c r="L119" i="31"/>
  <c r="M119" i="31"/>
  <c r="D188" i="31"/>
  <c r="H130" i="31"/>
  <c r="I85" i="31"/>
  <c r="I188" i="31"/>
  <c r="F224" i="31"/>
  <c r="H85" i="31"/>
  <c r="G194" i="31"/>
  <c r="L194" i="31"/>
  <c r="M194" i="31"/>
  <c r="C52" i="31"/>
  <c r="F125" i="31"/>
  <c r="G172" i="31"/>
  <c r="L172" i="31"/>
  <c r="M172" i="31"/>
  <c r="G118" i="31"/>
  <c r="L118" i="31"/>
  <c r="M118" i="31"/>
  <c r="A351" i="31"/>
  <c r="H351" i="31"/>
  <c r="A370" i="31"/>
  <c r="H370" i="31"/>
  <c r="A360" i="31"/>
  <c r="H360" i="31"/>
  <c r="A376" i="31"/>
  <c r="H376" i="31"/>
  <c r="A390" i="31"/>
  <c r="H390" i="31"/>
  <c r="A355" i="31"/>
  <c r="H355" i="31"/>
  <c r="A389" i="31"/>
  <c r="H389" i="31"/>
  <c r="A283" i="31"/>
  <c r="H283" i="31"/>
  <c r="H204" i="31"/>
  <c r="H123" i="31"/>
  <c r="D213" i="31"/>
  <c r="I143" i="31"/>
  <c r="H63" i="31"/>
  <c r="H198" i="31"/>
  <c r="I156" i="31"/>
  <c r="F198" i="31"/>
  <c r="R92" i="31"/>
  <c r="C158" i="31"/>
  <c r="R159" i="31"/>
  <c r="E97" i="31"/>
  <c r="H78" i="31"/>
  <c r="H178" i="31"/>
  <c r="A315" i="31"/>
  <c r="H315" i="31"/>
  <c r="A333" i="31"/>
  <c r="H333" i="31"/>
  <c r="A246" i="31"/>
  <c r="H246" i="31"/>
  <c r="A316" i="31"/>
  <c r="H316" i="31"/>
  <c r="A313" i="31"/>
  <c r="H313" i="31"/>
  <c r="A241" i="31"/>
  <c r="H241" i="31"/>
  <c r="A336" i="31"/>
  <c r="H336" i="31"/>
  <c r="A242" i="31"/>
  <c r="H242" i="31"/>
  <c r="A289" i="31"/>
  <c r="H289" i="31"/>
  <c r="G111" i="31"/>
  <c r="L111" i="31"/>
  <c r="M111" i="31"/>
  <c r="D197" i="31"/>
  <c r="R197" i="31"/>
  <c r="H132" i="31"/>
  <c r="G152" i="31"/>
  <c r="L152" i="31"/>
  <c r="M152" i="31"/>
  <c r="C103" i="31"/>
  <c r="G52" i="31"/>
  <c r="L52" i="31"/>
  <c r="M52" i="31"/>
  <c r="C139" i="31"/>
  <c r="H180" i="31"/>
  <c r="C74" i="31"/>
  <c r="C184" i="31"/>
  <c r="F222" i="31"/>
  <c r="G97" i="31"/>
  <c r="L97" i="31"/>
  <c r="M97" i="31"/>
  <c r="F86" i="31"/>
  <c r="I74" i="31"/>
  <c r="G222" i="31"/>
  <c r="L222" i="31"/>
  <c r="M222" i="31"/>
  <c r="E138" i="31"/>
  <c r="G190" i="31"/>
  <c r="L190" i="31"/>
  <c r="M190" i="31"/>
  <c r="C222" i="31"/>
  <c r="E190" i="31"/>
  <c r="G85" i="31"/>
  <c r="L85" i="31"/>
  <c r="M85" i="31"/>
  <c r="G76" i="31"/>
  <c r="L76" i="31"/>
  <c r="M76" i="31"/>
  <c r="G198" i="31"/>
  <c r="L198" i="31"/>
  <c r="M198" i="31"/>
  <c r="E164" i="31"/>
  <c r="I117" i="31"/>
  <c r="F119" i="31"/>
  <c r="F139" i="31"/>
  <c r="C156" i="31"/>
  <c r="C79" i="31"/>
  <c r="I91" i="31"/>
  <c r="C171" i="31"/>
  <c r="D121" i="31"/>
  <c r="R121" i="31"/>
  <c r="C223" i="28"/>
  <c r="D224" i="31"/>
  <c r="R224" i="31"/>
  <c r="F216" i="31"/>
  <c r="E194" i="31"/>
  <c r="H52" i="31"/>
  <c r="F208" i="31"/>
  <c r="I174" i="31"/>
  <c r="E187" i="31"/>
  <c r="A379" i="31"/>
  <c r="H379" i="31"/>
  <c r="A343" i="31"/>
  <c r="H343" i="31"/>
  <c r="A279" i="31"/>
  <c r="H279" i="31"/>
  <c r="A245" i="31"/>
  <c r="H245" i="31"/>
  <c r="A302" i="31"/>
  <c r="H302" i="31"/>
  <c r="A297" i="31"/>
  <c r="H297" i="31"/>
  <c r="A367" i="31"/>
  <c r="H367" i="31"/>
  <c r="A261" i="31"/>
  <c r="H261" i="31"/>
  <c r="A236" i="31"/>
  <c r="H236" i="31"/>
  <c r="E81" i="31"/>
  <c r="F77" i="31"/>
  <c r="G171" i="31"/>
  <c r="L171" i="31"/>
  <c r="M171" i="31"/>
  <c r="D199" i="31"/>
  <c r="R199" i="31"/>
  <c r="I61" i="31"/>
  <c r="F225" i="31"/>
  <c r="D57" i="31"/>
  <c r="R57" i="31"/>
  <c r="G217" i="31"/>
  <c r="L217" i="31"/>
  <c r="M217" i="31"/>
  <c r="E215" i="31"/>
  <c r="G215" i="31"/>
  <c r="L215" i="31"/>
  <c r="M215" i="31"/>
  <c r="E131" i="31"/>
  <c r="F131" i="31"/>
  <c r="E105" i="31"/>
  <c r="G105" i="31"/>
  <c r="L105" i="31"/>
  <c r="M105" i="31"/>
  <c r="E222" i="31"/>
  <c r="D222" i="31"/>
  <c r="R222" i="31"/>
  <c r="D76" i="31"/>
  <c r="R76" i="31"/>
  <c r="F76" i="31"/>
  <c r="D166" i="31"/>
  <c r="R166" i="31"/>
  <c r="H166" i="31"/>
  <c r="E166" i="31"/>
  <c r="H138" i="31"/>
  <c r="G138" i="31"/>
  <c r="L138" i="31"/>
  <c r="M138" i="31"/>
  <c r="I138" i="31"/>
  <c r="H190" i="31"/>
  <c r="C190" i="31"/>
  <c r="G71" i="31"/>
  <c r="L71" i="31"/>
  <c r="M71" i="31"/>
  <c r="I71" i="31"/>
  <c r="F73" i="31"/>
  <c r="I73" i="31"/>
  <c r="F204" i="31"/>
  <c r="G204" i="31"/>
  <c r="L204" i="31"/>
  <c r="M204" i="31"/>
  <c r="I113" i="31"/>
  <c r="C113" i="31"/>
  <c r="E139" i="31"/>
  <c r="G139" i="31"/>
  <c r="L139" i="31"/>
  <c r="M139" i="31"/>
  <c r="H154" i="31"/>
  <c r="D154" i="31"/>
  <c r="R154" i="31"/>
  <c r="G154" i="31"/>
  <c r="L154" i="31"/>
  <c r="M154" i="31"/>
  <c r="G128" i="31"/>
  <c r="L128" i="31"/>
  <c r="M128" i="31"/>
  <c r="I128" i="31"/>
  <c r="I170" i="31"/>
  <c r="E170" i="31"/>
  <c r="E76" i="31"/>
  <c r="E89" i="31"/>
  <c r="C108" i="31"/>
  <c r="F223" i="31"/>
  <c r="D145" i="31"/>
  <c r="R145" i="31"/>
  <c r="D180" i="31"/>
  <c r="R180" i="31"/>
  <c r="I171" i="31"/>
  <c r="G225" i="31"/>
  <c r="L225" i="31"/>
  <c r="M225" i="31"/>
  <c r="E85" i="31"/>
  <c r="F85" i="31"/>
  <c r="D85" i="31"/>
  <c r="R85" i="31"/>
  <c r="I198" i="31"/>
  <c r="D198" i="31"/>
  <c r="R198" i="31"/>
  <c r="E198" i="31"/>
  <c r="F164" i="31"/>
  <c r="D164" i="31"/>
  <c r="R164" i="31"/>
  <c r="C164" i="31"/>
  <c r="E119" i="31"/>
  <c r="C119" i="31"/>
  <c r="D119" i="31"/>
  <c r="R119" i="31"/>
  <c r="E172" i="31"/>
  <c r="I172" i="31"/>
  <c r="G63" i="31"/>
  <c r="L63" i="31"/>
  <c r="M63" i="31"/>
  <c r="F63" i="31"/>
  <c r="E63" i="31"/>
  <c r="D63" i="31"/>
  <c r="F135" i="31"/>
  <c r="H135" i="31"/>
  <c r="H91" i="31"/>
  <c r="C91" i="31"/>
  <c r="I142" i="31"/>
  <c r="D142" i="31"/>
  <c r="R142" i="31"/>
  <c r="I118" i="31"/>
  <c r="C118" i="31"/>
  <c r="D156" i="31"/>
  <c r="R156" i="31"/>
  <c r="F156" i="31"/>
  <c r="C153" i="31"/>
  <c r="D153" i="31"/>
  <c r="R153" i="31"/>
  <c r="H148" i="31"/>
  <c r="I148" i="31"/>
  <c r="G148" i="31"/>
  <c r="L148" i="31"/>
  <c r="M148" i="31"/>
  <c r="D191" i="31"/>
  <c r="G191" i="31"/>
  <c r="L191" i="31"/>
  <c r="M191" i="31"/>
  <c r="C191" i="31"/>
  <c r="H181" i="31"/>
  <c r="F181" i="31"/>
  <c r="G130" i="31"/>
  <c r="L130" i="31"/>
  <c r="M130" i="31"/>
  <c r="I130" i="31"/>
  <c r="C130" i="31"/>
  <c r="F130" i="31"/>
  <c r="E184" i="31"/>
  <c r="D184" i="31"/>
  <c r="R184" i="31"/>
  <c r="G184" i="31"/>
  <c r="L184" i="31"/>
  <c r="M184" i="31"/>
  <c r="F207" i="31"/>
  <c r="H207" i="31"/>
  <c r="E188" i="31"/>
  <c r="H188" i="31"/>
  <c r="E70" i="31"/>
  <c r="F70" i="31"/>
  <c r="G70" i="31"/>
  <c r="L70" i="31"/>
  <c r="M70" i="31"/>
  <c r="H136" i="31"/>
  <c r="I136" i="31"/>
  <c r="G136" i="31"/>
  <c r="L136" i="31"/>
  <c r="M136" i="31"/>
  <c r="D79" i="31"/>
  <c r="R79" i="31"/>
  <c r="I79" i="31"/>
  <c r="F101" i="31"/>
  <c r="H101" i="31"/>
  <c r="E150" i="31"/>
  <c r="I150" i="31"/>
  <c r="I177" i="31"/>
  <c r="E177" i="31"/>
  <c r="C121" i="31"/>
  <c r="H121" i="31"/>
  <c r="H149" i="31"/>
  <c r="E149" i="31"/>
  <c r="G220" i="31"/>
  <c r="L220" i="31"/>
  <c r="M220" i="31"/>
  <c r="H220" i="31"/>
  <c r="G213" i="31"/>
  <c r="L213" i="31"/>
  <c r="M213" i="31"/>
  <c r="E213" i="31"/>
  <c r="D60" i="31"/>
  <c r="R60" i="31"/>
  <c r="G60" i="31"/>
  <c r="L60" i="31"/>
  <c r="M60" i="31"/>
  <c r="E60" i="31"/>
  <c r="I196" i="31"/>
  <c r="E113" i="31"/>
  <c r="G142" i="31"/>
  <c r="L142" i="31"/>
  <c r="M142" i="31"/>
  <c r="D129" i="31"/>
  <c r="R129" i="31"/>
  <c r="G161" i="31"/>
  <c r="L161" i="31"/>
  <c r="M161" i="31"/>
  <c r="I222" i="31"/>
  <c r="I52" i="31"/>
  <c r="I164" i="31"/>
  <c r="G166" i="31"/>
  <c r="L166" i="31"/>
  <c r="M166" i="31"/>
  <c r="I119" i="31"/>
  <c r="D127" i="31"/>
  <c r="R127" i="31"/>
  <c r="C172" i="31"/>
  <c r="C71" i="31"/>
  <c r="C196" i="31"/>
  <c r="D91" i="31"/>
  <c r="R91" i="31"/>
  <c r="E195" i="31"/>
  <c r="H61" i="31"/>
  <c r="I191" i="31"/>
  <c r="H62" i="31"/>
  <c r="E224" i="31"/>
  <c r="E78" i="31"/>
  <c r="I178" i="31"/>
  <c r="A278" i="31"/>
  <c r="H278" i="31"/>
  <c r="A352" i="31"/>
  <c r="H352" i="31"/>
  <c r="A275" i="31"/>
  <c r="H275" i="31"/>
  <c r="A377" i="31"/>
  <c r="H377" i="31"/>
  <c r="A309" i="31"/>
  <c r="H309" i="31"/>
  <c r="A254" i="31"/>
  <c r="H254" i="31"/>
  <c r="A232" i="31"/>
  <c r="H232" i="31"/>
  <c r="A270" i="31"/>
  <c r="H270" i="31"/>
  <c r="A381" i="31"/>
  <c r="H381" i="31"/>
  <c r="A385" i="31"/>
  <c r="H385" i="31"/>
  <c r="A274" i="31"/>
  <c r="H274" i="31"/>
  <c r="A272" i="31"/>
  <c r="H272" i="31"/>
  <c r="R81" i="31"/>
  <c r="E158" i="31"/>
  <c r="I106" i="31"/>
  <c r="F194" i="31"/>
  <c r="H200" i="31"/>
  <c r="D125" i="31"/>
  <c r="R125" i="31"/>
  <c r="C64" i="31"/>
  <c r="E174" i="31"/>
  <c r="D187" i="31"/>
  <c r="R187" i="31"/>
  <c r="R188" i="31"/>
  <c r="A383" i="31"/>
  <c r="H383" i="31"/>
  <c r="A321" i="31"/>
  <c r="H321" i="31"/>
  <c r="A399" i="31"/>
  <c r="H399" i="31"/>
  <c r="A345" i="31"/>
  <c r="H345" i="31"/>
  <c r="A327" i="31"/>
  <c r="H327" i="31"/>
  <c r="A305" i="31"/>
  <c r="H305" i="31"/>
  <c r="A338" i="31"/>
  <c r="H338" i="31"/>
  <c r="A306" i="31"/>
  <c r="H306" i="31"/>
  <c r="A363" i="31"/>
  <c r="H363" i="31"/>
  <c r="A323" i="31"/>
  <c r="H323" i="31"/>
  <c r="A237" i="31"/>
  <c r="H237" i="31"/>
  <c r="A311" i="31"/>
  <c r="H311" i="31"/>
  <c r="G163" i="31"/>
  <c r="L163" i="31"/>
  <c r="M163" i="31"/>
  <c r="H186" i="31"/>
  <c r="I132" i="31"/>
  <c r="F199" i="31"/>
  <c r="D205" i="31"/>
  <c r="R205" i="31"/>
  <c r="I57" i="31"/>
  <c r="F218" i="31"/>
  <c r="G170" i="31"/>
  <c r="L170" i="31"/>
  <c r="M170" i="31"/>
  <c r="E124" i="31"/>
  <c r="E51" i="31"/>
  <c r="I157" i="31"/>
  <c r="I86" i="31"/>
  <c r="I223" i="31"/>
  <c r="C120" i="31"/>
  <c r="F102" i="31"/>
  <c r="G221" i="31"/>
  <c r="L221" i="31"/>
  <c r="M221" i="31"/>
  <c r="C192" i="31"/>
  <c r="G192" i="31"/>
  <c r="L192" i="31"/>
  <c r="M192" i="31"/>
  <c r="I112" i="31"/>
  <c r="G112" i="31"/>
  <c r="L112" i="31"/>
  <c r="M112" i="31"/>
  <c r="C211" i="31"/>
  <c r="G211" i="31"/>
  <c r="L211" i="31"/>
  <c r="M211" i="31"/>
  <c r="R209" i="31"/>
  <c r="F214" i="31"/>
  <c r="F170" i="31"/>
  <c r="C157" i="31"/>
  <c r="D86" i="31"/>
  <c r="R86" i="31"/>
  <c r="G223" i="31"/>
  <c r="L223" i="31"/>
  <c r="M223" i="31"/>
  <c r="F111" i="31"/>
  <c r="I102" i="31"/>
  <c r="C221" i="31"/>
  <c r="G73" i="31"/>
  <c r="L73" i="31"/>
  <c r="M73" i="31"/>
  <c r="H73" i="31"/>
  <c r="F185" i="31"/>
  <c r="G185" i="31"/>
  <c r="L185" i="31"/>
  <c r="M185" i="31"/>
  <c r="D82" i="31"/>
  <c r="R82" i="31"/>
  <c r="F82" i="31"/>
  <c r="D83" i="31"/>
  <c r="R83" i="31"/>
  <c r="C83" i="31"/>
  <c r="H82" i="31"/>
  <c r="G214" i="31"/>
  <c r="L214" i="31"/>
  <c r="M214" i="31"/>
  <c r="I127" i="31"/>
  <c r="G157" i="31"/>
  <c r="L157" i="31"/>
  <c r="M157" i="31"/>
  <c r="E111" i="31"/>
  <c r="I169" i="31"/>
  <c r="G93" i="31"/>
  <c r="L93" i="31"/>
  <c r="M93" i="31"/>
  <c r="F80" i="31"/>
  <c r="I83" i="31"/>
  <c r="H151" i="31"/>
  <c r="F151" i="31"/>
  <c r="E82" i="31"/>
  <c r="C214" i="31"/>
  <c r="G124" i="31"/>
  <c r="L124" i="31"/>
  <c r="M124" i="31"/>
  <c r="G127" i="31"/>
  <c r="L127" i="31"/>
  <c r="M127" i="31"/>
  <c r="I51" i="31"/>
  <c r="D111" i="31"/>
  <c r="R111" i="31"/>
  <c r="D169" i="31"/>
  <c r="R169" i="31"/>
  <c r="H93" i="31"/>
  <c r="D172" i="31"/>
  <c r="R172" i="31"/>
  <c r="H172" i="31"/>
  <c r="H196" i="31"/>
  <c r="D196" i="31"/>
  <c r="R196" i="31"/>
  <c r="D135" i="31"/>
  <c r="R135" i="31"/>
  <c r="G135" i="31"/>
  <c r="L135" i="31"/>
  <c r="M135" i="31"/>
  <c r="E91" i="31"/>
  <c r="F91" i="31"/>
  <c r="D171" i="31"/>
  <c r="R171" i="31"/>
  <c r="F171" i="31"/>
  <c r="F142" i="31"/>
  <c r="H142" i="31"/>
  <c r="F118" i="31"/>
  <c r="H118" i="31"/>
  <c r="H156" i="31"/>
  <c r="G156" i="31"/>
  <c r="L156" i="31"/>
  <c r="M156" i="31"/>
  <c r="H161" i="31"/>
  <c r="F161" i="31"/>
  <c r="C82" i="31"/>
  <c r="C124" i="31"/>
  <c r="F127" i="31"/>
  <c r="H51" i="31"/>
  <c r="E169" i="31"/>
  <c r="C110" i="31"/>
  <c r="I110" i="31"/>
  <c r="F67" i="31"/>
  <c r="D67" i="31"/>
  <c r="R67" i="31"/>
  <c r="G82" i="31"/>
  <c r="L82" i="31"/>
  <c r="M82" i="31"/>
  <c r="H124" i="31"/>
  <c r="G51" i="31"/>
  <c r="L51" i="31"/>
  <c r="M51" i="31"/>
  <c r="G120" i="31"/>
  <c r="L120" i="31"/>
  <c r="M120" i="31"/>
  <c r="I95" i="31"/>
  <c r="A288" i="31"/>
  <c r="H288" i="31"/>
  <c r="A290" i="31"/>
  <c r="H290" i="31"/>
  <c r="A361" i="31"/>
  <c r="H361" i="31"/>
  <c r="A394" i="31"/>
  <c r="H394" i="31"/>
  <c r="A354" i="31"/>
  <c r="H354" i="31"/>
  <c r="A298" i="31"/>
  <c r="H298" i="31"/>
  <c r="A353" i="31"/>
  <c r="H353" i="31"/>
  <c r="A252" i="31"/>
  <c r="H252" i="31"/>
  <c r="A284" i="31"/>
  <c r="H284" i="31"/>
  <c r="A386" i="31"/>
  <c r="H386" i="31"/>
  <c r="A375" i="31"/>
  <c r="H375" i="31"/>
  <c r="A294" i="31"/>
  <c r="H294" i="31"/>
  <c r="A269" i="31"/>
  <c r="H269" i="31"/>
  <c r="A320" i="31"/>
  <c r="H320" i="31"/>
  <c r="H197" i="31"/>
  <c r="G197" i="31"/>
  <c r="L197" i="31"/>
  <c r="M197" i="31"/>
  <c r="E94" i="31"/>
  <c r="I94" i="31"/>
  <c r="R143" i="31"/>
  <c r="I82" i="31"/>
  <c r="F106" i="31"/>
  <c r="H170" i="31"/>
  <c r="C200" i="31"/>
  <c r="C208" i="31"/>
  <c r="C51" i="31"/>
  <c r="C223" i="31"/>
  <c r="G187" i="31"/>
  <c r="L187" i="31"/>
  <c r="M187" i="31"/>
  <c r="H79" i="31"/>
  <c r="F71" i="31"/>
  <c r="C81" i="31"/>
  <c r="G196" i="31"/>
  <c r="L196" i="31"/>
  <c r="M196" i="31"/>
  <c r="E135" i="31"/>
  <c r="H102" i="31"/>
  <c r="E163" i="31"/>
  <c r="C94" i="31"/>
  <c r="G186" i="31"/>
  <c r="L186" i="31"/>
  <c r="M186" i="31"/>
  <c r="E171" i="31"/>
  <c r="I221" i="31"/>
  <c r="E84" i="31"/>
  <c r="D95" i="31"/>
  <c r="R95" i="31"/>
  <c r="E110" i="31"/>
  <c r="E155" i="31"/>
  <c r="R189" i="31"/>
  <c r="D225" i="31"/>
  <c r="R225" i="31"/>
  <c r="I62" i="31"/>
  <c r="R217" i="31"/>
  <c r="E151" i="31"/>
  <c r="I203" i="31"/>
  <c r="F58" i="31"/>
  <c r="H68" i="31"/>
  <c r="E68" i="31"/>
  <c r="D116" i="31"/>
  <c r="R116" i="31"/>
  <c r="H116" i="31"/>
  <c r="D162" i="31"/>
  <c r="R162" i="31"/>
  <c r="R163" i="31"/>
  <c r="E162" i="31"/>
  <c r="I90" i="31"/>
  <c r="H192" i="31"/>
  <c r="H89" i="31"/>
  <c r="D117" i="31"/>
  <c r="R117" i="31"/>
  <c r="F215" i="31"/>
  <c r="D108" i="31"/>
  <c r="R108" i="31"/>
  <c r="D211" i="31"/>
  <c r="R211" i="31"/>
  <c r="E141" i="31"/>
  <c r="C176" i="31"/>
  <c r="D112" i="31"/>
  <c r="R112" i="31"/>
  <c r="R113" i="31"/>
  <c r="G115" i="31"/>
  <c r="L115" i="31"/>
  <c r="M115" i="31"/>
  <c r="H105" i="31"/>
  <c r="H162" i="31"/>
  <c r="I190" i="31"/>
  <c r="D190" i="31"/>
  <c r="R190" i="31"/>
  <c r="H71" i="31"/>
  <c r="D71" i="31"/>
  <c r="R71" i="31"/>
  <c r="D139" i="31"/>
  <c r="R139" i="31"/>
  <c r="I139" i="31"/>
  <c r="E90" i="31"/>
  <c r="I192" i="31"/>
  <c r="C89" i="31"/>
  <c r="H117" i="31"/>
  <c r="H108" i="31"/>
  <c r="I211" i="31"/>
  <c r="C59" i="31"/>
  <c r="D141" i="31"/>
  <c r="R141" i="31"/>
  <c r="I176" i="31"/>
  <c r="H112" i="31"/>
  <c r="I115" i="31"/>
  <c r="F212" i="31"/>
  <c r="H86" i="31"/>
  <c r="C86" i="31"/>
  <c r="G90" i="31"/>
  <c r="L90" i="31"/>
  <c r="M90" i="31"/>
  <c r="I108" i="31"/>
  <c r="E211" i="31"/>
  <c r="H59" i="31"/>
  <c r="E71" i="31"/>
  <c r="F196" i="31"/>
  <c r="I87" i="31"/>
  <c r="C73" i="31"/>
  <c r="C135" i="31"/>
  <c r="I202" i="31"/>
  <c r="D176" i="31"/>
  <c r="R176" i="31"/>
  <c r="E160" i="31"/>
  <c r="F112" i="31"/>
  <c r="H169" i="31"/>
  <c r="G96" i="31"/>
  <c r="L96" i="31"/>
  <c r="M96" i="31"/>
  <c r="H115" i="31"/>
  <c r="D140" i="31"/>
  <c r="R140" i="31"/>
  <c r="F95" i="31"/>
  <c r="D131" i="31"/>
  <c r="R131" i="31"/>
  <c r="E61" i="31"/>
  <c r="C148" i="31"/>
  <c r="D55" i="31"/>
  <c r="R55" i="31"/>
  <c r="E209" i="31"/>
  <c r="I212" i="31"/>
  <c r="D75" i="31"/>
  <c r="R75" i="31"/>
  <c r="F68" i="31"/>
  <c r="G74" i="31"/>
  <c r="L74" i="31"/>
  <c r="M74" i="31"/>
  <c r="H83" i="31"/>
  <c r="C161" i="31"/>
  <c r="C54" i="31"/>
  <c r="H104" i="31"/>
  <c r="C90" i="31"/>
  <c r="D192" i="31"/>
  <c r="R192" i="31"/>
  <c r="I89" i="31"/>
  <c r="C117" i="31"/>
  <c r="I215" i="31"/>
  <c r="G108" i="31"/>
  <c r="L108" i="31"/>
  <c r="M108" i="31"/>
  <c r="H211" i="31"/>
  <c r="D59" i="31"/>
  <c r="R59" i="31"/>
  <c r="H176" i="31"/>
  <c r="C112" i="31"/>
  <c r="E115" i="31"/>
  <c r="C105" i="31"/>
  <c r="I131" i="31"/>
  <c r="F109" i="31"/>
  <c r="C209" i="31"/>
  <c r="D212" i="31"/>
  <c r="R212" i="31"/>
  <c r="R213" i="31"/>
  <c r="C68" i="31"/>
  <c r="C206" i="31"/>
  <c r="I116" i="31"/>
  <c r="C129" i="31"/>
  <c r="G129" i="31"/>
  <c r="L129" i="31"/>
  <c r="M129" i="31"/>
  <c r="F62" i="31"/>
  <c r="C62" i="31"/>
  <c r="F191" i="31"/>
  <c r="E191" i="31"/>
  <c r="H90" i="31"/>
  <c r="F192" i="31"/>
  <c r="G89" i="31"/>
  <c r="L89" i="31"/>
  <c r="M89" i="31"/>
  <c r="E117" i="31"/>
  <c r="C215" i="31"/>
  <c r="F211" i="31"/>
  <c r="G59" i="31"/>
  <c r="L59" i="31"/>
  <c r="M59" i="31"/>
  <c r="G141" i="31"/>
  <c r="L141" i="31"/>
  <c r="M141" i="31"/>
  <c r="G176" i="31"/>
  <c r="L176" i="31"/>
  <c r="M176" i="31"/>
  <c r="E112" i="31"/>
  <c r="C115" i="31"/>
  <c r="F105" i="31"/>
  <c r="G131" i="31"/>
  <c r="L131" i="31"/>
  <c r="M131" i="31"/>
  <c r="I109" i="31"/>
  <c r="I209" i="31"/>
  <c r="C212" i="31"/>
  <c r="I206" i="31"/>
  <c r="G79" i="31"/>
  <c r="L79" i="31"/>
  <c r="M79" i="31"/>
  <c r="E79" i="31"/>
  <c r="D149" i="31"/>
  <c r="R149" i="31"/>
  <c r="G149" i="31"/>
  <c r="L149" i="31"/>
  <c r="M149" i="31"/>
  <c r="I220" i="31"/>
  <c r="D220" i="31"/>
  <c r="R220" i="31"/>
  <c r="F90" i="31"/>
  <c r="E192" i="31"/>
  <c r="F89" i="31"/>
  <c r="G117" i="31"/>
  <c r="L117" i="31"/>
  <c r="M117" i="31"/>
  <c r="H215" i="31"/>
  <c r="E59" i="31"/>
  <c r="F141" i="31"/>
  <c r="E176" i="31"/>
  <c r="D115" i="31"/>
  <c r="R115" i="31"/>
  <c r="D105" i="31"/>
  <c r="R105" i="31"/>
  <c r="C131" i="31"/>
  <c r="C109" i="31"/>
  <c r="G209" i="31"/>
  <c r="L209" i="31"/>
  <c r="M209" i="31"/>
  <c r="C162" i="31"/>
  <c r="D206" i="31"/>
  <c r="R206" i="31"/>
  <c r="A239" i="31"/>
  <c r="H239" i="31"/>
  <c r="A233" i="31"/>
  <c r="H233" i="31"/>
  <c r="A230" i="31"/>
  <c r="H230" i="31"/>
  <c r="A331" i="31"/>
  <c r="H331" i="31"/>
  <c r="A340" i="31"/>
  <c r="H340" i="31"/>
  <c r="A240" i="31"/>
  <c r="H240" i="31"/>
  <c r="A369" i="31"/>
  <c r="H369" i="31"/>
  <c r="A403" i="31"/>
  <c r="H403" i="31"/>
  <c r="A371" i="31"/>
  <c r="H371" i="31"/>
  <c r="A295" i="31"/>
  <c r="H295" i="31"/>
  <c r="A264" i="31"/>
  <c r="H264" i="31"/>
  <c r="A304" i="31"/>
  <c r="H304" i="31"/>
  <c r="A392" i="31"/>
  <c r="H392" i="31"/>
  <c r="A253" i="31"/>
  <c r="H253" i="31"/>
  <c r="A387" i="31"/>
  <c r="H387" i="31"/>
  <c r="A359" i="31"/>
  <c r="H359" i="31"/>
  <c r="F107" i="31"/>
  <c r="H107" i="31"/>
  <c r="D215" i="31"/>
  <c r="R215" i="31"/>
  <c r="F108" i="31"/>
  <c r="F59" i="31"/>
  <c r="I141" i="31"/>
  <c r="I105" i="31"/>
  <c r="H131" i="31"/>
  <c r="E109" i="31"/>
  <c r="H209" i="31"/>
  <c r="G162" i="31"/>
  <c r="L162" i="31"/>
  <c r="M162" i="31"/>
  <c r="F206" i="31"/>
  <c r="L36" i="36"/>
  <c r="I60" i="19"/>
  <c r="E193" i="31"/>
  <c r="F137" i="31"/>
  <c r="C201" i="31"/>
  <c r="E165" i="31"/>
  <c r="E207" i="31"/>
  <c r="G207" i="31"/>
  <c r="L207" i="31"/>
  <c r="M207" i="31"/>
  <c r="H76" i="31"/>
  <c r="C76" i="31"/>
  <c r="I97" i="31"/>
  <c r="C97" i="31"/>
  <c r="F52" i="31"/>
  <c r="D52" i="31"/>
  <c r="R52" i="31"/>
  <c r="C188" i="31"/>
  <c r="F188" i="31"/>
  <c r="F166" i="31"/>
  <c r="C166" i="31"/>
  <c r="C70" i="31"/>
  <c r="H70" i="31"/>
  <c r="D138" i="31"/>
  <c r="F138" i="31"/>
  <c r="E136" i="31"/>
  <c r="D136" i="31"/>
  <c r="R136" i="31"/>
  <c r="D101" i="31"/>
  <c r="R101" i="31"/>
  <c r="E101" i="31"/>
  <c r="E73" i="31"/>
  <c r="D73" i="31"/>
  <c r="R73" i="31"/>
  <c r="G145" i="31"/>
  <c r="L145" i="31"/>
  <c r="M145" i="31"/>
  <c r="C145" i="31"/>
  <c r="I145" i="31"/>
  <c r="C204" i="31"/>
  <c r="I204" i="31"/>
  <c r="E204" i="31"/>
  <c r="H150" i="31"/>
  <c r="D150" i="31"/>
  <c r="R150" i="31"/>
  <c r="F150" i="31"/>
  <c r="G150" i="31"/>
  <c r="L150" i="31"/>
  <c r="M150" i="31"/>
  <c r="I180" i="31"/>
  <c r="E180" i="31"/>
  <c r="F180" i="31"/>
  <c r="H177" i="31"/>
  <c r="G177" i="31"/>
  <c r="L177" i="31"/>
  <c r="M177" i="31"/>
  <c r="F177" i="31"/>
  <c r="H113" i="31"/>
  <c r="F113" i="31"/>
  <c r="G113" i="31"/>
  <c r="L113" i="31"/>
  <c r="M113" i="31"/>
  <c r="E201" i="31"/>
  <c r="H201" i="31"/>
  <c r="G110" i="31"/>
  <c r="L110" i="31"/>
  <c r="M110" i="31"/>
  <c r="F110" i="31"/>
  <c r="H110" i="31"/>
  <c r="F154" i="31"/>
  <c r="C154" i="31"/>
  <c r="G121" i="31"/>
  <c r="L121" i="31"/>
  <c r="M121" i="31"/>
  <c r="F121" i="31"/>
  <c r="E121" i="31"/>
  <c r="I225" i="31"/>
  <c r="E225" i="31"/>
  <c r="C225" i="31"/>
  <c r="H67" i="31"/>
  <c r="G67" i="31"/>
  <c r="L67" i="31"/>
  <c r="M67" i="31"/>
  <c r="E67" i="31"/>
  <c r="D74" i="31"/>
  <c r="R74" i="31"/>
  <c r="H74" i="31"/>
  <c r="E74" i="31"/>
  <c r="G54" i="31"/>
  <c r="L54" i="31"/>
  <c r="M54" i="31"/>
  <c r="F54" i="31"/>
  <c r="E54" i="31"/>
  <c r="I54" i="31"/>
  <c r="G158" i="31"/>
  <c r="L158" i="31"/>
  <c r="M158" i="31"/>
  <c r="I158" i="31"/>
  <c r="E214" i="31"/>
  <c r="H214" i="31"/>
  <c r="I194" i="31"/>
  <c r="D194" i="31"/>
  <c r="R194" i="31"/>
  <c r="D170" i="31"/>
  <c r="R170" i="31"/>
  <c r="C170" i="31"/>
  <c r="E125" i="31"/>
  <c r="G125" i="31"/>
  <c r="L125" i="31"/>
  <c r="M125" i="31"/>
  <c r="D124" i="31"/>
  <c r="R124" i="31"/>
  <c r="I124" i="31"/>
  <c r="D78" i="31"/>
  <c r="R78" i="31"/>
  <c r="I78" i="31"/>
  <c r="C127" i="31"/>
  <c r="H127" i="31"/>
  <c r="C174" i="31"/>
  <c r="D174" i="31"/>
  <c r="R174" i="31"/>
  <c r="D223" i="31"/>
  <c r="R223" i="31"/>
  <c r="E223" i="31"/>
  <c r="A235" i="31"/>
  <c r="H235" i="31"/>
  <c r="A276" i="31"/>
  <c r="H276" i="31"/>
  <c r="A250" i="31"/>
  <c r="H250" i="31"/>
  <c r="A251" i="31"/>
  <c r="H251" i="31"/>
  <c r="A271" i="31"/>
  <c r="H271" i="31"/>
  <c r="A243" i="31"/>
  <c r="H243" i="31"/>
  <c r="A273" i="31"/>
  <c r="H273" i="31"/>
  <c r="A247" i="31"/>
  <c r="H247" i="31"/>
  <c r="A357" i="31"/>
  <c r="H357" i="31"/>
  <c r="A329" i="31"/>
  <c r="H329" i="31"/>
  <c r="A328" i="31"/>
  <c r="H328" i="31"/>
  <c r="A286" i="31"/>
  <c r="H286" i="31"/>
  <c r="A310" i="31"/>
  <c r="H310" i="31"/>
  <c r="A244" i="31"/>
  <c r="H244" i="31"/>
  <c r="A326" i="31"/>
  <c r="H326" i="31"/>
  <c r="A293" i="31"/>
  <c r="H293" i="31"/>
  <c r="A259" i="31"/>
  <c r="H259" i="31"/>
  <c r="A314" i="31"/>
  <c r="H314" i="31"/>
  <c r="A397" i="31"/>
  <c r="H397" i="31"/>
  <c r="A346" i="31"/>
  <c r="H346" i="31"/>
  <c r="A364" i="31"/>
  <c r="H364" i="31"/>
  <c r="A332" i="31"/>
  <c r="H332" i="31"/>
  <c r="A396" i="31"/>
  <c r="H396" i="31"/>
  <c r="A280" i="31"/>
  <c r="H280" i="31"/>
  <c r="A373" i="31"/>
  <c r="H373" i="31"/>
  <c r="A238" i="31"/>
  <c r="H238" i="31"/>
  <c r="A281" i="31"/>
  <c r="H281" i="31"/>
  <c r="A324" i="31"/>
  <c r="H324" i="31"/>
  <c r="A266" i="31"/>
  <c r="H266" i="31"/>
  <c r="A401" i="31"/>
  <c r="H401" i="31"/>
  <c r="A296" i="31"/>
  <c r="H296" i="31"/>
  <c r="A334" i="31"/>
  <c r="H334" i="31"/>
  <c r="A347" i="31"/>
  <c r="H347" i="31"/>
  <c r="A307" i="31"/>
  <c r="H307" i="31"/>
  <c r="A285" i="31"/>
  <c r="H285" i="31"/>
  <c r="A229" i="31"/>
  <c r="H229" i="31"/>
  <c r="A291" i="31"/>
  <c r="H291" i="31"/>
  <c r="A350" i="31"/>
  <c r="H350" i="31"/>
  <c r="A356" i="31"/>
  <c r="H356" i="31"/>
  <c r="A382" i="31"/>
  <c r="H382" i="31"/>
  <c r="A312" i="31"/>
  <c r="H312" i="31"/>
  <c r="A341" i="31"/>
  <c r="H341" i="31"/>
  <c r="A256" i="31"/>
  <c r="H256" i="31"/>
  <c r="A388" i="31"/>
  <c r="H388" i="31"/>
  <c r="I111" i="31"/>
  <c r="H111" i="31"/>
  <c r="I197" i="31"/>
  <c r="E197" i="31"/>
  <c r="C197" i="31"/>
  <c r="F120" i="31"/>
  <c r="H120" i="31"/>
  <c r="E120" i="31"/>
  <c r="D120" i="31"/>
  <c r="R120" i="31"/>
  <c r="G102" i="31"/>
  <c r="L102" i="31"/>
  <c r="M102" i="31"/>
  <c r="E102" i="31"/>
  <c r="D102" i="31"/>
  <c r="R102" i="31"/>
  <c r="H94" i="31"/>
  <c r="F94" i="31"/>
  <c r="C169" i="31"/>
  <c r="G169" i="31"/>
  <c r="L169" i="31"/>
  <c r="M169" i="31"/>
  <c r="C132" i="31"/>
  <c r="F132" i="31"/>
  <c r="D132" i="31"/>
  <c r="R132" i="31"/>
  <c r="E221" i="31"/>
  <c r="F221" i="31"/>
  <c r="D221" i="31"/>
  <c r="R221" i="31"/>
  <c r="E178" i="31"/>
  <c r="G178" i="31"/>
  <c r="L178" i="31"/>
  <c r="M178" i="31"/>
  <c r="C95" i="31"/>
  <c r="H95" i="31"/>
  <c r="E95" i="31"/>
  <c r="F157" i="31"/>
  <c r="E157" i="31"/>
  <c r="H168" i="31"/>
  <c r="G168" i="31"/>
  <c r="L168" i="31"/>
  <c r="M168" i="31"/>
  <c r="E168" i="31"/>
  <c r="F168" i="31"/>
  <c r="E93" i="31"/>
  <c r="F93" i="31"/>
  <c r="F123" i="31"/>
  <c r="C123" i="31"/>
  <c r="D80" i="31"/>
  <c r="R80" i="31"/>
  <c r="C80" i="31"/>
  <c r="G143" i="31"/>
  <c r="L143" i="31"/>
  <c r="M143" i="31"/>
  <c r="E143" i="31"/>
  <c r="G201" i="31"/>
  <c r="L201" i="31"/>
  <c r="M201" i="31"/>
  <c r="I195" i="31"/>
  <c r="H195" i="31"/>
  <c r="D128" i="31"/>
  <c r="R128" i="31"/>
  <c r="C128" i="31"/>
  <c r="C61" i="31"/>
  <c r="D61" i="31"/>
  <c r="R61" i="31"/>
  <c r="H213" i="31"/>
  <c r="I213" i="31"/>
  <c r="F60" i="31"/>
  <c r="C60" i="31"/>
  <c r="H185" i="31"/>
  <c r="C185" i="31"/>
  <c r="E185" i="31"/>
  <c r="D173" i="31"/>
  <c r="R173" i="31"/>
  <c r="E173" i="31"/>
  <c r="G69" i="31"/>
  <c r="L69" i="31"/>
  <c r="M69" i="31"/>
  <c r="C69" i="31"/>
  <c r="G179" i="31"/>
  <c r="L179" i="31"/>
  <c r="M179" i="31"/>
  <c r="E179" i="31"/>
  <c r="I152" i="31"/>
  <c r="H152" i="31"/>
  <c r="E133" i="31"/>
  <c r="C133" i="31"/>
  <c r="G103" i="31"/>
  <c r="L103" i="31"/>
  <c r="M103" i="31"/>
  <c r="D103" i="31"/>
  <c r="R103" i="31"/>
  <c r="H103" i="31"/>
  <c r="F217" i="31"/>
  <c r="H217" i="31"/>
  <c r="D53" i="31"/>
  <c r="R53" i="31"/>
  <c r="E53" i="31"/>
  <c r="F65" i="31"/>
  <c r="D65" i="31"/>
  <c r="R65" i="31"/>
  <c r="C65" i="31"/>
  <c r="D107" i="31"/>
  <c r="R107" i="31"/>
  <c r="F51" i="31"/>
  <c r="C149" i="31"/>
  <c r="R134" i="31"/>
  <c r="G86" i="31"/>
  <c r="L86" i="31"/>
  <c r="M86" i="31"/>
  <c r="R87" i="31"/>
  <c r="R88" i="31"/>
  <c r="G195" i="31"/>
  <c r="L195" i="31"/>
  <c r="M195" i="31"/>
  <c r="F195" i="31"/>
  <c r="D152" i="31"/>
  <c r="R152" i="31"/>
  <c r="G61" i="31"/>
  <c r="L61" i="31"/>
  <c r="M61" i="31"/>
  <c r="R109" i="31"/>
  <c r="R191" i="31"/>
  <c r="I185" i="31"/>
  <c r="C189" i="31"/>
  <c r="F213" i="31"/>
  <c r="I60" i="31"/>
  <c r="H60" i="31"/>
  <c r="F53" i="31"/>
  <c r="I56" i="31"/>
  <c r="E103" i="31"/>
  <c r="D147" i="31"/>
  <c r="R147" i="31"/>
  <c r="H147" i="31"/>
  <c r="R144" i="31"/>
  <c r="G83" i="31"/>
  <c r="L83" i="31"/>
  <c r="M83" i="31"/>
  <c r="I69" i="31"/>
  <c r="H179" i="31"/>
  <c r="F173" i="31"/>
  <c r="H65" i="31"/>
  <c r="E128" i="31"/>
  <c r="D68" i="31"/>
  <c r="R68" i="31"/>
  <c r="I162" i="31"/>
  <c r="E116" i="31"/>
  <c r="E153" i="31"/>
  <c r="D201" i="31"/>
  <c r="R201" i="31"/>
  <c r="H128" i="31"/>
  <c r="H210" i="31"/>
  <c r="I193" i="31"/>
  <c r="E210" i="31"/>
  <c r="C193" i="31"/>
  <c r="C137" i="31"/>
  <c r="F153" i="31"/>
  <c r="F210" i="31"/>
  <c r="E182" i="31"/>
  <c r="AG195" i="1"/>
  <c r="E114" i="31"/>
  <c r="H133" i="31"/>
  <c r="C182" i="31"/>
  <c r="G114" i="31"/>
  <c r="L114" i="31"/>
  <c r="M114" i="31"/>
  <c r="G210" i="31"/>
  <c r="L210" i="31"/>
  <c r="M210" i="31"/>
  <c r="I133" i="31"/>
  <c r="H193" i="31"/>
  <c r="F182" i="31"/>
  <c r="H165" i="31"/>
  <c r="F201" i="31"/>
  <c r="H153" i="31"/>
  <c r="C114" i="31"/>
  <c r="I210" i="31"/>
  <c r="D133" i="31"/>
  <c r="R133" i="31"/>
  <c r="F193" i="31"/>
  <c r="G182" i="31"/>
  <c r="L182" i="31"/>
  <c r="M182" i="31"/>
  <c r="F100" i="31"/>
  <c r="E100" i="31"/>
  <c r="F116" i="31"/>
  <c r="F128" i="31"/>
  <c r="I153" i="31"/>
  <c r="G153" i="31"/>
  <c r="L153" i="31"/>
  <c r="M153" i="31"/>
  <c r="D210" i="31"/>
  <c r="R210" i="31"/>
  <c r="F133" i="31"/>
  <c r="G133" i="31"/>
  <c r="L133" i="31"/>
  <c r="M133" i="31"/>
  <c r="D193" i="31"/>
  <c r="R193" i="31"/>
  <c r="I165" i="31"/>
  <c r="D100" i="31"/>
  <c r="R100" i="31"/>
  <c r="I100" i="31"/>
  <c r="F196" i="28"/>
  <c r="I196" i="28"/>
  <c r="D137" i="31"/>
  <c r="R137" i="31"/>
  <c r="R138" i="31"/>
  <c r="I137" i="31"/>
  <c r="E129" i="31"/>
  <c r="I129" i="31"/>
  <c r="H212" i="31"/>
  <c r="E212" i="31"/>
  <c r="E62" i="31"/>
  <c r="G62" i="31"/>
  <c r="L62" i="31"/>
  <c r="M62" i="31"/>
  <c r="I68" i="31"/>
  <c r="G68" i="31"/>
  <c r="L68" i="31"/>
  <c r="M68" i="31"/>
  <c r="D161" i="31"/>
  <c r="R161" i="31"/>
  <c r="E161" i="31"/>
  <c r="C116" i="31"/>
  <c r="G116" i="31"/>
  <c r="L116" i="31"/>
  <c r="M116" i="31"/>
  <c r="D148" i="31"/>
  <c r="R148" i="31"/>
  <c r="F148" i="31"/>
  <c r="H109" i="31"/>
  <c r="G109" i="31"/>
  <c r="L109" i="31"/>
  <c r="M109" i="31"/>
  <c r="E181" i="31"/>
  <c r="D181" i="31"/>
  <c r="R181" i="31"/>
  <c r="G206" i="31"/>
  <c r="L206" i="31"/>
  <c r="M206" i="31"/>
  <c r="H206" i="31"/>
  <c r="H69" i="31"/>
  <c r="D69" i="31"/>
  <c r="R69" i="31"/>
  <c r="H189" i="31"/>
  <c r="E189" i="31"/>
  <c r="E56" i="31"/>
  <c r="D56" i="31"/>
  <c r="R56" i="31"/>
  <c r="D114" i="31"/>
  <c r="R114" i="31"/>
  <c r="H114" i="31"/>
  <c r="D93" i="31"/>
  <c r="R93" i="31"/>
  <c r="I93" i="31"/>
  <c r="G123" i="31"/>
  <c r="L123" i="31"/>
  <c r="M123" i="31"/>
  <c r="I123" i="31"/>
  <c r="H80" i="31"/>
  <c r="I80" i="31"/>
  <c r="H143" i="31"/>
  <c r="F143" i="31"/>
  <c r="E83" i="31"/>
  <c r="F83" i="31"/>
  <c r="I179" i="31"/>
  <c r="D179" i="31"/>
  <c r="R179" i="31"/>
  <c r="D182" i="31"/>
  <c r="R182" i="31"/>
  <c r="H182" i="31"/>
  <c r="C217" i="31"/>
  <c r="I217" i="31"/>
  <c r="E203" i="31"/>
  <c r="G203" i="31"/>
  <c r="L203" i="31"/>
  <c r="M203" i="31"/>
  <c r="I155" i="31"/>
  <c r="G155" i="31"/>
  <c r="L155" i="31"/>
  <c r="M155" i="31"/>
  <c r="F55" i="31"/>
  <c r="I55" i="31"/>
  <c r="E205" i="31"/>
  <c r="C205" i="31"/>
  <c r="D183" i="31"/>
  <c r="R183" i="31"/>
  <c r="E183" i="31"/>
  <c r="E57" i="31"/>
  <c r="F57" i="31"/>
  <c r="E75" i="31"/>
  <c r="G75" i="31"/>
  <c r="L75" i="31"/>
  <c r="M75" i="31"/>
  <c r="I218" i="31"/>
  <c r="E218" i="31"/>
  <c r="F122" i="31"/>
  <c r="E122" i="31"/>
  <c r="F99" i="31"/>
  <c r="G99" i="31"/>
  <c r="L99" i="31"/>
  <c r="M99" i="31"/>
  <c r="D104" i="31"/>
  <c r="R104" i="31"/>
  <c r="G104" i="31"/>
  <c r="L104" i="31"/>
  <c r="M104" i="31"/>
  <c r="G58" i="31"/>
  <c r="L58" i="31"/>
  <c r="M58" i="31"/>
  <c r="I58" i="31"/>
  <c r="G146" i="31"/>
  <c r="L146" i="31"/>
  <c r="M146" i="31"/>
  <c r="E146" i="31"/>
  <c r="H100" i="31"/>
  <c r="G165" i="31"/>
  <c r="L165" i="31"/>
  <c r="M165" i="31"/>
  <c r="G137" i="31"/>
  <c r="L137" i="31"/>
  <c r="M137" i="31"/>
  <c r="D165" i="31"/>
  <c r="R165" i="31"/>
  <c r="F165" i="31"/>
  <c r="E137" i="31"/>
  <c r="G100" i="31"/>
  <c r="L100" i="31"/>
  <c r="M100" i="31"/>
  <c r="L36" i="35"/>
  <c r="I45" i="19"/>
  <c r="AG321" i="1"/>
  <c r="H56" i="35"/>
  <c r="K56" i="35"/>
  <c r="P55" i="35"/>
  <c r="AF202" i="1"/>
  <c r="AF206" i="1"/>
  <c r="P47" i="35"/>
  <c r="I47" i="35"/>
  <c r="AX202" i="1"/>
  <c r="AX206" i="1"/>
  <c r="O55" i="36"/>
  <c r="O47" i="36"/>
  <c r="O55" i="35"/>
  <c r="AB202" i="1"/>
  <c r="AB206" i="1"/>
  <c r="O47" i="35"/>
  <c r="AH202" i="1"/>
  <c r="P56" i="35"/>
  <c r="I56" i="35"/>
  <c r="AJ202" i="1"/>
  <c r="AJ206" i="1"/>
  <c r="Q55" i="35"/>
  <c r="R55" i="35"/>
  <c r="Q47" i="35"/>
  <c r="L47" i="35"/>
  <c r="F47" i="36"/>
  <c r="R47" i="36"/>
  <c r="M47" i="36"/>
  <c r="O56" i="36"/>
  <c r="R56" i="36"/>
  <c r="R55" i="36"/>
  <c r="AW206" i="1"/>
  <c r="AZ202" i="1"/>
  <c r="F47" i="35"/>
  <c r="AD202" i="1"/>
  <c r="O56" i="35"/>
  <c r="Q56" i="35"/>
  <c r="L56" i="35"/>
  <c r="AA206" i="1"/>
  <c r="AL202" i="1"/>
  <c r="R47" i="35"/>
  <c r="M47" i="35"/>
  <c r="F56" i="36"/>
  <c r="F56" i="35"/>
  <c r="R56" i="35"/>
  <c r="M84" i="1"/>
  <c r="O84" i="1" s="1"/>
  <c r="J122" i="1"/>
  <c r="M217" i="1"/>
  <c r="M85" i="1"/>
  <c r="P85" i="1" s="1"/>
  <c r="V2" i="27" s="1"/>
  <c r="N122" i="1"/>
  <c r="M218" i="1"/>
  <c r="H56" i="16"/>
  <c r="K56" i="16" s="1"/>
  <c r="O47" i="16"/>
  <c r="O55" i="16"/>
  <c r="O56" i="16" s="1"/>
  <c r="F202" i="1"/>
  <c r="F206" i="1" s="1"/>
  <c r="AD199" i="31" l="1"/>
  <c r="AD210" i="31"/>
  <c r="AD141" i="31"/>
  <c r="AD175" i="31"/>
  <c r="AD104" i="31"/>
  <c r="AD159" i="31"/>
  <c r="AD202" i="31"/>
  <c r="AD57" i="31"/>
  <c r="AD163" i="31"/>
  <c r="AD220" i="31"/>
  <c r="AD164" i="31"/>
  <c r="AD118" i="31"/>
  <c r="AD172" i="31"/>
  <c r="AD110" i="31"/>
  <c r="AD90" i="31"/>
  <c r="AD129" i="31"/>
  <c r="AD215" i="31"/>
  <c r="AD201" i="31"/>
  <c r="AD76" i="31"/>
  <c r="AD188" i="31"/>
  <c r="AD169" i="31"/>
  <c r="AD133" i="31"/>
  <c r="AD65" i="31"/>
  <c r="AD193" i="31"/>
  <c r="AD114" i="31"/>
  <c r="AD212" i="31"/>
  <c r="AD56" i="31"/>
  <c r="AD96" i="31"/>
  <c r="AD167" i="31"/>
  <c r="AD183" i="31"/>
  <c r="AD77" i="31"/>
  <c r="AD106" i="31"/>
  <c r="AD52" i="31"/>
  <c r="AD139" i="31"/>
  <c r="AD190" i="31"/>
  <c r="AD214" i="31"/>
  <c r="AD82" i="31"/>
  <c r="AD208" i="31"/>
  <c r="AD89" i="31"/>
  <c r="AD162" i="31"/>
  <c r="AD197" i="31"/>
  <c r="AD123" i="31"/>
  <c r="AD189" i="31"/>
  <c r="AD205" i="31"/>
  <c r="AD181" i="31"/>
  <c r="AD83" i="31"/>
  <c r="AD132" i="31"/>
  <c r="AD111" i="31"/>
  <c r="AD209" i="31"/>
  <c r="AD58" i="31"/>
  <c r="AD93" i="31"/>
  <c r="AD178" i="31"/>
  <c r="AD150" i="31"/>
  <c r="AD136" i="31"/>
  <c r="AD207" i="31"/>
  <c r="AD92" i="31"/>
  <c r="AD126" i="31"/>
  <c r="AD122" i="31"/>
  <c r="AD224" i="31"/>
  <c r="AD186" i="31"/>
  <c r="AD152" i="31"/>
  <c r="AD78" i="31"/>
  <c r="AD143" i="31"/>
  <c r="AD171" i="31"/>
  <c r="AD108" i="31"/>
  <c r="AD91" i="31"/>
  <c r="AD191" i="31"/>
  <c r="AD130" i="31"/>
  <c r="AD121" i="31"/>
  <c r="AD71" i="31"/>
  <c r="AD73" i="31"/>
  <c r="AD105" i="31"/>
  <c r="AD131" i="31"/>
  <c r="AD204" i="31"/>
  <c r="AD154" i="31"/>
  <c r="AD95" i="31"/>
  <c r="AD128" i="31"/>
  <c r="AD137" i="31"/>
  <c r="AD182" i="31"/>
  <c r="AD116" i="31"/>
  <c r="AD211" i="31"/>
  <c r="AD117" i="31"/>
  <c r="AD115" i="31"/>
  <c r="AD174" i="31"/>
  <c r="AD102" i="31"/>
  <c r="AD138" i="31"/>
  <c r="AD198" i="31"/>
  <c r="AD107" i="31"/>
  <c r="AD179" i="31"/>
  <c r="AD180" i="31"/>
  <c r="AD158" i="31"/>
  <c r="AD119" i="31"/>
  <c r="AD124" i="31"/>
  <c r="AD51" i="31"/>
  <c r="AD161" i="31"/>
  <c r="AD68" i="31"/>
  <c r="AD97" i="31"/>
  <c r="AD225" i="31"/>
  <c r="AD127" i="31"/>
  <c r="AD60" i="31"/>
  <c r="AD217" i="31"/>
  <c r="AD54" i="31"/>
  <c r="AD80" i="31"/>
  <c r="AD194" i="31"/>
  <c r="AD203" i="31"/>
  <c r="AD66" i="31"/>
  <c r="AD75" i="31"/>
  <c r="AD55" i="31"/>
  <c r="AD160" i="31"/>
  <c r="AD218" i="31"/>
  <c r="AD151" i="31"/>
  <c r="AD168" i="31"/>
  <c r="AD195" i="31"/>
  <c r="AD187" i="31"/>
  <c r="AD103" i="31"/>
  <c r="AD74" i="31"/>
  <c r="AD196" i="31"/>
  <c r="AD192" i="31"/>
  <c r="AD81" i="31"/>
  <c r="AD94" i="31"/>
  <c r="AD176" i="31"/>
  <c r="AD135" i="31"/>
  <c r="AD109" i="31"/>
  <c r="AD166" i="31"/>
  <c r="AD61" i="31"/>
  <c r="AD153" i="31"/>
  <c r="AD223" i="31"/>
  <c r="AD206" i="31"/>
  <c r="AD149" i="31"/>
  <c r="AD70" i="31"/>
  <c r="AD100" i="31"/>
  <c r="AD85" i="31"/>
  <c r="AD87" i="31"/>
  <c r="AD88" i="31"/>
  <c r="AD98" i="31"/>
  <c r="AD155" i="31"/>
  <c r="AD216" i="31"/>
  <c r="AD177" i="31"/>
  <c r="AD222" i="31"/>
  <c r="AD156" i="31"/>
  <c r="AD157" i="31"/>
  <c r="AD173" i="31"/>
  <c r="AD213" i="31"/>
  <c r="AD147" i="31"/>
  <c r="AD219" i="31"/>
  <c r="AD72" i="31"/>
  <c r="AD184" i="31"/>
  <c r="AD113" i="31"/>
  <c r="AD64" i="31"/>
  <c r="AD120" i="31"/>
  <c r="AD221" i="31"/>
  <c r="AD59" i="31"/>
  <c r="AD148" i="31"/>
  <c r="AD62" i="31"/>
  <c r="AD185" i="31"/>
  <c r="AD165" i="31"/>
  <c r="AD140" i="31"/>
  <c r="AD142" i="31"/>
  <c r="AD101" i="31"/>
  <c r="AD53" i="31"/>
  <c r="AD146" i="31"/>
  <c r="AD99" i="31"/>
  <c r="AD134" i="31"/>
  <c r="AD144" i="31"/>
  <c r="AD125" i="31"/>
  <c r="AD63" i="31"/>
  <c r="AD84" i="31"/>
  <c r="AD67" i="31"/>
  <c r="AD79" i="31"/>
  <c r="AD200" i="31"/>
  <c r="AD86" i="31"/>
  <c r="AD112" i="31"/>
  <c r="AD145" i="31"/>
  <c r="AD170" i="31"/>
  <c r="AD69" i="31"/>
  <c r="AD109" i="28"/>
  <c r="AD179" i="28"/>
  <c r="AD129" i="28"/>
  <c r="AD190" i="28"/>
  <c r="AD77" i="28"/>
  <c r="AD166" i="28"/>
  <c r="AD186" i="28"/>
  <c r="AD207" i="28"/>
  <c r="AD163" i="28"/>
  <c r="AD218" i="28"/>
  <c r="AD178" i="28"/>
  <c r="AD137" i="28"/>
  <c r="AD205" i="28"/>
  <c r="AD66" i="28"/>
  <c r="AD175" i="28"/>
  <c r="AD112" i="28"/>
  <c r="AD177" i="28"/>
  <c r="AD196" i="28"/>
  <c r="AD71" i="28"/>
  <c r="AD84" i="28"/>
  <c r="AD210" i="28"/>
  <c r="AD217" i="28"/>
  <c r="AD155" i="28"/>
  <c r="AD170" i="28"/>
  <c r="AD135" i="28"/>
  <c r="AD189" i="28"/>
  <c r="AD151" i="28"/>
  <c r="AD101" i="28"/>
  <c r="AD187" i="28"/>
  <c r="AD133" i="28"/>
  <c r="AD128" i="28"/>
  <c r="AD97" i="28"/>
  <c r="AD198" i="28"/>
  <c r="AD224" i="28"/>
  <c r="AD161" i="28"/>
  <c r="AD174" i="28"/>
  <c r="AD194" i="28"/>
  <c r="AD185" i="28"/>
  <c r="AD136" i="28"/>
  <c r="AD57" i="28"/>
  <c r="AD83" i="28"/>
  <c r="AD130" i="28"/>
  <c r="AD157" i="28"/>
  <c r="AD208" i="28"/>
  <c r="AD201" i="28"/>
  <c r="AD114" i="28"/>
  <c r="AD54" i="28"/>
  <c r="AD220" i="28"/>
  <c r="AD82" i="28"/>
  <c r="AD193" i="28"/>
  <c r="AD139" i="28"/>
  <c r="AD69" i="28"/>
  <c r="AD145" i="28"/>
  <c r="AD125" i="28"/>
  <c r="AD93" i="28"/>
  <c r="AD75" i="28"/>
  <c r="AD122" i="28"/>
  <c r="AD144" i="28"/>
  <c r="AD85" i="28"/>
  <c r="AD100" i="28"/>
  <c r="AD80" i="28"/>
  <c r="AD203" i="28"/>
  <c r="AD78" i="28"/>
  <c r="AD51" i="28"/>
  <c r="AD150" i="28"/>
  <c r="AD73" i="28"/>
  <c r="AD183" i="28"/>
  <c r="AD216" i="28"/>
  <c r="AD65" i="28"/>
  <c r="AD212" i="28"/>
  <c r="AD153" i="28"/>
  <c r="AD126" i="28"/>
  <c r="AD58" i="28"/>
  <c r="AD140" i="28"/>
  <c r="AD103" i="28"/>
  <c r="AD64" i="28"/>
  <c r="AD199" i="28"/>
  <c r="AD95" i="28"/>
  <c r="AD141" i="28"/>
  <c r="AD70" i="28"/>
  <c r="AD154" i="28"/>
  <c r="AD92" i="28"/>
  <c r="AD159" i="28"/>
  <c r="AD107" i="28"/>
  <c r="AD79" i="28"/>
  <c r="AD72" i="28"/>
  <c r="AD191" i="28"/>
  <c r="AD209" i="28"/>
  <c r="AD149" i="28"/>
  <c r="AD176" i="28"/>
  <c r="AD180" i="28"/>
  <c r="AD173" i="28"/>
  <c r="AD221" i="28"/>
  <c r="AD74" i="28"/>
  <c r="AD102" i="28"/>
  <c r="AD158" i="28"/>
  <c r="AD143" i="28"/>
  <c r="AD87" i="28"/>
  <c r="AD62" i="28"/>
  <c r="AD197" i="28"/>
  <c r="AD90" i="28"/>
  <c r="AD60" i="28"/>
  <c r="AD117" i="28"/>
  <c r="AD113" i="28"/>
  <c r="AD165" i="28"/>
  <c r="AD131" i="28"/>
  <c r="AD105" i="28"/>
  <c r="AD222" i="28"/>
  <c r="AD213" i="28"/>
  <c r="AD91" i="28"/>
  <c r="AD124" i="28"/>
  <c r="AD104" i="28"/>
  <c r="AD164" i="28"/>
  <c r="AD160" i="28"/>
  <c r="AD67" i="28"/>
  <c r="AD89" i="28"/>
  <c r="AD171" i="28"/>
  <c r="AD119" i="28"/>
  <c r="AD86" i="28"/>
  <c r="AD211" i="28"/>
  <c r="AD134" i="28"/>
  <c r="AD148" i="28"/>
  <c r="AD214" i="28"/>
  <c r="AD61" i="28"/>
  <c r="AD162" i="28"/>
  <c r="AD181" i="28"/>
  <c r="AD182" i="28"/>
  <c r="AD206" i="28"/>
  <c r="AD53" i="28"/>
  <c r="AD195" i="28"/>
  <c r="AD204" i="28"/>
  <c r="AD118" i="28"/>
  <c r="AD142" i="28"/>
  <c r="AD108" i="28"/>
  <c r="AD116" i="28"/>
  <c r="AD202" i="28"/>
  <c r="AD121" i="28"/>
  <c r="AD192" i="28"/>
  <c r="AD115" i="28"/>
  <c r="AD219" i="28"/>
  <c r="AD147" i="28"/>
  <c r="AD63" i="28"/>
  <c r="AD99" i="28"/>
  <c r="AD81" i="28"/>
  <c r="AD52" i="28"/>
  <c r="AD152" i="28"/>
  <c r="AD188" i="28"/>
  <c r="AD169" i="28"/>
  <c r="AD200" i="28"/>
  <c r="AD96" i="28"/>
  <c r="AD168" i="28"/>
  <c r="AD55" i="28"/>
  <c r="AD223" i="28"/>
  <c r="AD120" i="28"/>
  <c r="AD106" i="28"/>
  <c r="AD94" i="28"/>
  <c r="AD156" i="28"/>
  <c r="AD132" i="28"/>
  <c r="AD215" i="28"/>
  <c r="AD111" i="28"/>
  <c r="AD172" i="28"/>
  <c r="AD184" i="28"/>
  <c r="AD167" i="28"/>
  <c r="AD127" i="28"/>
  <c r="AD68" i="28"/>
  <c r="AD88" i="28"/>
  <c r="AD138" i="28"/>
  <c r="AD110" i="28"/>
  <c r="AD98" i="28"/>
  <c r="AD146" i="28"/>
  <c r="AD123" i="28"/>
  <c r="AD76" i="28"/>
  <c r="AD56" i="28"/>
  <c r="AD59" i="28"/>
  <c r="AD225" i="28"/>
  <c r="AJ32" i="1"/>
  <c r="Y32" i="1"/>
  <c r="S32" i="1"/>
  <c r="T12" i="29" s="1"/>
  <c r="T27" i="29" s="1"/>
  <c r="W32" i="1"/>
  <c r="AI32" i="1"/>
  <c r="AN32" i="1"/>
  <c r="AP32" i="1"/>
  <c r="AV32" i="1"/>
  <c r="AV93" i="1" s="1"/>
  <c r="AD32" i="1"/>
  <c r="O32" i="1"/>
  <c r="T8" i="27" s="1"/>
  <c r="X32" i="1"/>
  <c r="AR32" i="1"/>
  <c r="AH32" i="1"/>
  <c r="N32" i="1"/>
  <c r="T7" i="33" s="1"/>
  <c r="T22" i="33" s="1"/>
  <c r="AO32" i="1"/>
  <c r="D32" i="1"/>
  <c r="L32" i="1"/>
  <c r="F32" i="1"/>
  <c r="AU32" i="1"/>
  <c r="AT32" i="1"/>
  <c r="Q32" i="1"/>
  <c r="T10" i="32" s="1"/>
  <c r="AM32" i="1"/>
  <c r="J32" i="1"/>
  <c r="P32" i="1"/>
  <c r="T9" i="27" s="1"/>
  <c r="T24" i="27" s="1"/>
  <c r="E32" i="1"/>
  <c r="AA32" i="1"/>
  <c r="Z32" i="1"/>
  <c r="AG32" i="1"/>
  <c r="V32" i="1"/>
  <c r="B304" i="1"/>
  <c r="K32" i="1"/>
  <c r="R32" i="1"/>
  <c r="T11" i="32" s="1"/>
  <c r="T26" i="32" s="1"/>
  <c r="AS32" i="1"/>
  <c r="AQ32" i="1"/>
  <c r="H32" i="1"/>
  <c r="AB32" i="1"/>
  <c r="T32" i="1"/>
  <c r="T13" i="29" s="1"/>
  <c r="T28" i="29" s="1"/>
  <c r="AF32" i="1"/>
  <c r="I32" i="1"/>
  <c r="AE32" i="1"/>
  <c r="C32" i="1"/>
  <c r="F303" i="1"/>
  <c r="AX303" i="1"/>
  <c r="AB303" i="1"/>
  <c r="H303" i="1"/>
  <c r="AZ303" i="1"/>
  <c r="AD303" i="1"/>
  <c r="AY303" i="1"/>
  <c r="G303" i="1"/>
  <c r="AC303" i="1"/>
  <c r="T45" i="36"/>
  <c r="T55" i="36" s="1"/>
  <c r="T45" i="35"/>
  <c r="T47" i="16"/>
  <c r="T56" i="16" s="1"/>
  <c r="T47" i="35"/>
  <c r="T56" i="35" s="1"/>
  <c r="T45" i="16"/>
  <c r="T47" i="36"/>
  <c r="T56" i="36" s="1"/>
  <c r="N177" i="1"/>
  <c r="S15" i="19"/>
  <c r="O66" i="36"/>
  <c r="M170" i="1"/>
  <c r="M173" i="1"/>
  <c r="O44" i="35"/>
  <c r="F44" i="35" s="1"/>
  <c r="P30" i="16"/>
  <c r="O67" i="35"/>
  <c r="O66" i="35"/>
  <c r="N178" i="1"/>
  <c r="BF177" i="1"/>
  <c r="AY141" i="1"/>
  <c r="B12" i="31" s="1"/>
  <c r="P30" i="36"/>
  <c r="BC141" i="1"/>
  <c r="B12" i="32" s="1"/>
  <c r="BF178" i="1"/>
  <c r="O67" i="36"/>
  <c r="AJ177" i="1"/>
  <c r="AK123" i="1"/>
  <c r="AK124" i="1" s="1"/>
  <c r="B3" i="30" s="1"/>
  <c r="AG141" i="1"/>
  <c r="B12" i="29" s="1"/>
  <c r="BG141" i="1"/>
  <c r="B12" i="33" s="1"/>
  <c r="AC141" i="1"/>
  <c r="B12" i="28" s="1"/>
  <c r="AJ178" i="1"/>
  <c r="K123" i="1"/>
  <c r="K124" i="1" s="1"/>
  <c r="B3" i="26" s="1"/>
  <c r="B45" i="26" s="1"/>
  <c r="Q30" i="36"/>
  <c r="AK141" i="1"/>
  <c r="B12" i="30" s="1"/>
  <c r="BC123" i="1"/>
  <c r="BC124" i="1" s="1"/>
  <c r="B3" i="32" s="1"/>
  <c r="G141" i="1"/>
  <c r="B12" i="25" s="1"/>
  <c r="Q30" i="16"/>
  <c r="Q30" i="35"/>
  <c r="BG123" i="1"/>
  <c r="BG124" i="1" s="1"/>
  <c r="B3" i="33" s="1"/>
  <c r="O67" i="16"/>
  <c r="O141" i="1"/>
  <c r="B12" i="27" s="1"/>
  <c r="O123" i="1"/>
  <c r="O124" i="1" s="1"/>
  <c r="B3" i="27" s="1"/>
  <c r="B45" i="27" s="1"/>
  <c r="O44" i="36"/>
  <c r="F44" i="36" s="1"/>
  <c r="O66" i="16"/>
  <c r="AG123" i="1"/>
  <c r="AG124" i="1" s="1"/>
  <c r="B3" i="29" s="1"/>
  <c r="K141" i="1"/>
  <c r="B12" i="26" s="1"/>
  <c r="O44" i="16"/>
  <c r="F44" i="16" s="1"/>
  <c r="P30" i="35"/>
  <c r="I303" i="1"/>
  <c r="G340" i="1" s="1"/>
  <c r="BA303" i="1"/>
  <c r="AY340" i="1" s="1"/>
  <c r="AE303" i="1"/>
  <c r="AC340" i="1" s="1"/>
  <c r="BH107" i="1"/>
  <c r="BI107" i="1" s="1"/>
  <c r="P110" i="1"/>
  <c r="Q110" i="1" s="1"/>
  <c r="AJ327" i="1"/>
  <c r="BF327" i="1" s="1"/>
  <c r="CC9" i="1"/>
  <c r="J303" i="1"/>
  <c r="BB303" i="1"/>
  <c r="S98" i="16"/>
  <c r="S98" i="35"/>
  <c r="S98" i="36"/>
  <c r="AF303" i="1"/>
  <c r="A84" i="32"/>
  <c r="M303" i="1"/>
  <c r="BE303" i="1"/>
  <c r="BE304" i="1" s="1"/>
  <c r="AI303" i="1"/>
  <c r="Q103" i="16"/>
  <c r="AB290" i="1"/>
  <c r="AK259" i="1"/>
  <c r="AB292" i="1"/>
  <c r="AE292" i="1"/>
  <c r="AD292" i="1"/>
  <c r="I96" i="36" s="1"/>
  <c r="M96" i="36" s="1"/>
  <c r="AF292" i="1"/>
  <c r="BA352" i="1" s="1"/>
  <c r="AC292" i="1"/>
  <c r="AZ306" i="1" s="1"/>
  <c r="AC290" i="1"/>
  <c r="AD306" i="1" s="1"/>
  <c r="Q103" i="36"/>
  <c r="AE290" i="1"/>
  <c r="AD290" i="1"/>
  <c r="I96" i="35" s="1"/>
  <c r="M96" i="35" s="1"/>
  <c r="Q103" i="35"/>
  <c r="AF290" i="1"/>
  <c r="AE352" i="1" s="1"/>
  <c r="A206" i="32"/>
  <c r="A127" i="32"/>
  <c r="A112" i="32"/>
  <c r="A385" i="32"/>
  <c r="H385" i="32" s="1"/>
  <c r="I385" i="32" s="1"/>
  <c r="A62" i="32"/>
  <c r="A71" i="32"/>
  <c r="A313" i="32"/>
  <c r="H313" i="32" s="1"/>
  <c r="I313" i="32" s="1"/>
  <c r="A288" i="32"/>
  <c r="H288" i="32" s="1"/>
  <c r="I288" i="32" s="1"/>
  <c r="A222" i="32"/>
  <c r="A209" i="32"/>
  <c r="A211" i="32"/>
  <c r="A192" i="32"/>
  <c r="A275" i="32"/>
  <c r="H275" i="32" s="1"/>
  <c r="I275" i="32" s="1"/>
  <c r="A346" i="32"/>
  <c r="H346" i="32" s="1"/>
  <c r="I346" i="32" s="1"/>
  <c r="A138" i="32"/>
  <c r="BH109" i="1"/>
  <c r="BI109" i="1" s="1"/>
  <c r="AF107" i="1"/>
  <c r="AG107" i="1" s="1"/>
  <c r="J110" i="1"/>
  <c r="K110" i="1" s="1"/>
  <c r="BH110" i="1"/>
  <c r="BI110" i="1" s="1"/>
  <c r="AF109" i="1"/>
  <c r="AG109" i="1" s="1"/>
  <c r="AF110" i="1"/>
  <c r="AG110" i="1" s="1"/>
  <c r="J108" i="1"/>
  <c r="K108" i="1" s="1"/>
  <c r="AL108" i="1"/>
  <c r="AM108" i="1" s="1"/>
  <c r="BB109" i="1"/>
  <c r="BC109" i="1" s="1"/>
  <c r="AL107" i="1"/>
  <c r="AM107" i="1" s="1"/>
  <c r="P108" i="1"/>
  <c r="Q108" i="1" s="1"/>
  <c r="BH108" i="1"/>
  <c r="BI108" i="1" s="1"/>
  <c r="BB110" i="1"/>
  <c r="BC110" i="1" s="1"/>
  <c r="P107" i="1"/>
  <c r="Q107" i="1" s="1"/>
  <c r="BB108" i="1"/>
  <c r="BC108" i="1" s="1"/>
  <c r="P109" i="1"/>
  <c r="Q109" i="1" s="1"/>
  <c r="J109" i="1"/>
  <c r="K109" i="1" s="1"/>
  <c r="AL110" i="1"/>
  <c r="AM110" i="1" s="1"/>
  <c r="AF108" i="1"/>
  <c r="AG108" i="1" s="1"/>
  <c r="BB107" i="1"/>
  <c r="BC107" i="1" s="1"/>
  <c r="AL109" i="1"/>
  <c r="AM109" i="1" s="1"/>
  <c r="J107" i="1"/>
  <c r="K107" i="1" s="1"/>
  <c r="K303" i="1"/>
  <c r="BC303" i="1"/>
  <c r="BA344" i="1" s="1"/>
  <c r="AG303" i="1"/>
  <c r="AE344" i="1" s="1"/>
  <c r="A136" i="32"/>
  <c r="A201" i="32"/>
  <c r="K8" i="16"/>
  <c r="K8" i="35"/>
  <c r="K8" i="36"/>
  <c r="BD303" i="1"/>
  <c r="AX340" i="1" s="1"/>
  <c r="AH303" i="1"/>
  <c r="AB340" i="1" s="1"/>
  <c r="L303" i="1"/>
  <c r="F340" i="1" s="1"/>
  <c r="P44" i="36"/>
  <c r="Q44" i="35"/>
  <c r="L44" i="35" s="1"/>
  <c r="Q44" i="16"/>
  <c r="L44" i="16" s="1"/>
  <c r="Q44" i="36"/>
  <c r="L44" i="36" s="1"/>
  <c r="P44" i="16"/>
  <c r="I44" i="16" s="1"/>
  <c r="P44" i="35"/>
  <c r="AC175" i="1"/>
  <c r="AY175" i="1"/>
  <c r="M172" i="1"/>
  <c r="AI304" i="1"/>
  <c r="BR72" i="1"/>
  <c r="AI172" i="1"/>
  <c r="BE175" i="1"/>
  <c r="BE173" i="1"/>
  <c r="M171" i="1"/>
  <c r="AI174" i="1"/>
  <c r="G175" i="1"/>
  <c r="AI170" i="1"/>
  <c r="M175" i="1"/>
  <c r="BE171" i="1"/>
  <c r="BE174" i="1"/>
  <c r="AI173" i="1"/>
  <c r="BE172" i="1"/>
  <c r="BE170" i="1"/>
  <c r="AI171" i="1"/>
  <c r="AI175" i="1"/>
  <c r="M174" i="1"/>
  <c r="T12" i="27"/>
  <c r="T27" i="27" s="1"/>
  <c r="T12" i="26"/>
  <c r="T27" i="26" s="1"/>
  <c r="T12" i="31"/>
  <c r="T27" i="31" s="1"/>
  <c r="T7" i="32"/>
  <c r="Z98" i="35"/>
  <c r="Z98" i="36"/>
  <c r="S13" i="19"/>
  <c r="P84" i="1"/>
  <c r="V2" i="26" s="1"/>
  <c r="F156" i="1"/>
  <c r="F114" i="1"/>
  <c r="Q11" i="16" s="1"/>
  <c r="P47" i="16"/>
  <c r="I47" i="16" s="1"/>
  <c r="P55" i="16"/>
  <c r="P56" i="16" s="1"/>
  <c r="I56" i="16" s="1"/>
  <c r="J202" i="1"/>
  <c r="R45" i="16"/>
  <c r="K8" i="26"/>
  <c r="F127" i="1"/>
  <c r="F129" i="1" s="1"/>
  <c r="K6" i="26"/>
  <c r="J127" i="1"/>
  <c r="K10" i="26"/>
  <c r="K5" i="26"/>
  <c r="K7" i="26" s="1"/>
  <c r="I42" i="16" s="1"/>
  <c r="J206" i="1"/>
  <c r="N131" i="1"/>
  <c r="N162" i="1" s="1"/>
  <c r="BX57" i="1"/>
  <c r="BQ55" i="1"/>
  <c r="AZ55" i="1" s="1"/>
  <c r="BC55" i="1" s="1"/>
  <c r="BZ59" i="1"/>
  <c r="E279" i="1" s="1"/>
  <c r="CE59" i="1" s="1"/>
  <c r="BR55" i="1"/>
  <c r="BX52" i="1"/>
  <c r="BZ55" i="1"/>
  <c r="E275" i="1" s="1"/>
  <c r="CE55" i="1" s="1"/>
  <c r="BQ47" i="1"/>
  <c r="AZ47" i="1" s="1"/>
  <c r="BC47" i="1" s="1"/>
  <c r="BX49" i="1"/>
  <c r="BR45" i="1"/>
  <c r="BX63" i="1"/>
  <c r="BR49" i="1"/>
  <c r="BZ61" i="1"/>
  <c r="E281" i="1" s="1"/>
  <c r="CE61" i="1" s="1"/>
  <c r="BX75" i="1"/>
  <c r="BQ46" i="1"/>
  <c r="AZ46" i="1" s="1"/>
  <c r="BC46" i="1" s="1"/>
  <c r="BZ75" i="1"/>
  <c r="E295" i="1" s="1"/>
  <c r="CE75" i="1" s="1"/>
  <c r="BQ51" i="1"/>
  <c r="AZ51" i="1" s="1"/>
  <c r="BC51" i="1" s="1"/>
  <c r="BX46" i="1"/>
  <c r="BZ71" i="1"/>
  <c r="E291" i="1" s="1"/>
  <c r="CE71" i="1" s="1"/>
  <c r="BQ69" i="1"/>
  <c r="AZ69" i="1" s="1"/>
  <c r="BC69" i="1" s="1"/>
  <c r="BX70" i="1"/>
  <c r="BY58" i="1"/>
  <c r="D278" i="1" s="1"/>
  <c r="CD58" i="1" s="1"/>
  <c r="BZ53" i="1"/>
  <c r="E273" i="1" s="1"/>
  <c r="CE53" i="1" s="1"/>
  <c r="T13" i="26"/>
  <c r="T28" i="26" s="1"/>
  <c r="BQ75" i="1"/>
  <c r="AZ75" i="1" s="1"/>
  <c r="BC75" i="1" s="1"/>
  <c r="BR65" i="1"/>
  <c r="BX37" i="1"/>
  <c r="BY64" i="1"/>
  <c r="D284" i="1" s="1"/>
  <c r="CD64" i="1" s="1"/>
  <c r="T13" i="30"/>
  <c r="BY54" i="1"/>
  <c r="D274" i="1" s="1"/>
  <c r="CD54" i="1" s="1"/>
  <c r="BR71" i="1"/>
  <c r="BQ70" i="1"/>
  <c r="AZ70" i="1" s="1"/>
  <c r="BC70" i="1" s="1"/>
  <c r="BX74" i="1"/>
  <c r="BY60" i="1"/>
  <c r="D280" i="1" s="1"/>
  <c r="CD60" i="1" s="1"/>
  <c r="BY69" i="1"/>
  <c r="D289" i="1" s="1"/>
  <c r="CD69" i="1" s="1"/>
  <c r="T13" i="33"/>
  <c r="BR46" i="1"/>
  <c r="BQ38" i="1"/>
  <c r="AZ38" i="1" s="1"/>
  <c r="BC38" i="1" s="1"/>
  <c r="BX72" i="1"/>
  <c r="BZ57" i="1"/>
  <c r="E277" i="1" s="1"/>
  <c r="CE57" i="1" s="1"/>
  <c r="T13" i="32"/>
  <c r="CM23" i="1"/>
  <c r="CM25" i="1" s="1"/>
  <c r="BQ45" i="1"/>
  <c r="AZ45" i="1" s="1"/>
  <c r="BC45" i="1" s="1"/>
  <c r="BR41" i="1"/>
  <c r="BQ42" i="1"/>
  <c r="AZ42" i="1" s="1"/>
  <c r="BC42" i="1" s="1"/>
  <c r="BR67" i="1"/>
  <c r="BQ65" i="1"/>
  <c r="AZ65" i="1" s="1"/>
  <c r="BC65" i="1" s="1"/>
  <c r="BR63" i="1"/>
  <c r="BQ36" i="1"/>
  <c r="AZ36" i="1" s="1"/>
  <c r="BC36" i="1" s="1"/>
  <c r="BQ56" i="1"/>
  <c r="AZ56" i="1" s="1"/>
  <c r="BC56" i="1" s="1"/>
  <c r="BR38" i="1"/>
  <c r="BQ59" i="1"/>
  <c r="AZ59" i="1" s="1"/>
  <c r="BC59" i="1" s="1"/>
  <c r="BR37" i="1"/>
  <c r="BX54" i="1"/>
  <c r="BX60" i="1"/>
  <c r="BX44" i="1"/>
  <c r="BX41" i="1"/>
  <c r="BX71" i="1"/>
  <c r="BY38" i="1"/>
  <c r="D258" i="1" s="1"/>
  <c r="CD38" i="1" s="1"/>
  <c r="BY37" i="1"/>
  <c r="D257" i="1" s="1"/>
  <c r="CD37" i="1" s="1"/>
  <c r="BY48" i="1"/>
  <c r="D268" i="1" s="1"/>
  <c r="CD48" i="1" s="1"/>
  <c r="BY36" i="1"/>
  <c r="D256" i="1" s="1"/>
  <c r="CD36" i="1" s="1"/>
  <c r="BY41" i="1"/>
  <c r="D261" i="1" s="1"/>
  <c r="CD41" i="1" s="1"/>
  <c r="BZ47" i="1"/>
  <c r="E267" i="1" s="1"/>
  <c r="CE47" i="1" s="1"/>
  <c r="BY46" i="1"/>
  <c r="D266" i="1" s="1"/>
  <c r="CD46" i="1" s="1"/>
  <c r="BY43" i="1"/>
  <c r="D263" i="1" s="1"/>
  <c r="CD43" i="1" s="1"/>
  <c r="BZ42" i="1"/>
  <c r="E262" i="1" s="1"/>
  <c r="CE42" i="1" s="1"/>
  <c r="BZ73" i="1"/>
  <c r="E293" i="1" s="1"/>
  <c r="CE73" i="1" s="1"/>
  <c r="BZ64" i="1"/>
  <c r="E284" i="1" s="1"/>
  <c r="CE64" i="1" s="1"/>
  <c r="BY71" i="1"/>
  <c r="D291" i="1" s="1"/>
  <c r="CD71" i="1" s="1"/>
  <c r="BY55" i="1"/>
  <c r="D275" i="1" s="1"/>
  <c r="CD55" i="1" s="1"/>
  <c r="BZ70" i="1"/>
  <c r="E290" i="1" s="1"/>
  <c r="CE70" i="1" s="1"/>
  <c r="BZ54" i="1"/>
  <c r="E274" i="1" s="1"/>
  <c r="CE54" i="1" s="1"/>
  <c r="T10" i="26"/>
  <c r="T25" i="26" s="1"/>
  <c r="T12" i="25"/>
  <c r="T27" i="25" s="1"/>
  <c r="T12" i="28"/>
  <c r="T27" i="28" s="1"/>
  <c r="BQ37" i="1"/>
  <c r="AZ37" i="1" s="1"/>
  <c r="BC37" i="1" s="1"/>
  <c r="BQ66" i="1"/>
  <c r="AZ66" i="1" s="1"/>
  <c r="BC66" i="1" s="1"/>
  <c r="BR64" i="1"/>
  <c r="BQ60" i="1"/>
  <c r="AZ60" i="1" s="1"/>
  <c r="BC60" i="1" s="1"/>
  <c r="BQ57" i="1"/>
  <c r="AZ57" i="1" s="1"/>
  <c r="BC57" i="1" s="1"/>
  <c r="BR47" i="1"/>
  <c r="BQ67" i="1"/>
  <c r="AZ67" i="1" s="1"/>
  <c r="BC67" i="1" s="1"/>
  <c r="BQ48" i="1"/>
  <c r="AZ48" i="1" s="1"/>
  <c r="BC48" i="1" s="1"/>
  <c r="BQ61" i="1"/>
  <c r="AZ61" i="1" s="1"/>
  <c r="BC61" i="1" s="1"/>
  <c r="BQ53" i="1"/>
  <c r="AZ53" i="1" s="1"/>
  <c r="BC53" i="1" s="1"/>
  <c r="BR68" i="1"/>
  <c r="BX38" i="1"/>
  <c r="BX59" i="1"/>
  <c r="BX66" i="1"/>
  <c r="BX64" i="1"/>
  <c r="BX55" i="1"/>
  <c r="BZ49" i="1"/>
  <c r="E269" i="1" s="1"/>
  <c r="CE49" i="1" s="1"/>
  <c r="BZ52" i="1"/>
  <c r="E272" i="1" s="1"/>
  <c r="CE52" i="1" s="1"/>
  <c r="BY44" i="1"/>
  <c r="D264" i="1" s="1"/>
  <c r="CD44" i="1" s="1"/>
  <c r="BZ45" i="1"/>
  <c r="E265" i="1" s="1"/>
  <c r="CE45" i="1" s="1"/>
  <c r="BZ48" i="1"/>
  <c r="E268" i="1" s="1"/>
  <c r="CE48" i="1" s="1"/>
  <c r="BZ43" i="1"/>
  <c r="E263" i="1" s="1"/>
  <c r="CE43" i="1" s="1"/>
  <c r="BZ41" i="1"/>
  <c r="E261" i="1" s="1"/>
  <c r="CE41" i="1" s="1"/>
  <c r="BY39" i="1"/>
  <c r="D259" i="1" s="1"/>
  <c r="CD39" i="1" s="1"/>
  <c r="BZ38" i="1"/>
  <c r="E258" i="1" s="1"/>
  <c r="CE38" i="1" s="1"/>
  <c r="BY61" i="1"/>
  <c r="D281" i="1" s="1"/>
  <c r="CD61" i="1" s="1"/>
  <c r="BZ60" i="1"/>
  <c r="E280" i="1" s="1"/>
  <c r="CE60" i="1" s="1"/>
  <c r="BY67" i="1"/>
  <c r="D287" i="1" s="1"/>
  <c r="CD67" i="1" s="1"/>
  <c r="BZ65" i="1"/>
  <c r="E285" i="1" s="1"/>
  <c r="CE65" i="1" s="1"/>
  <c r="BZ66" i="1"/>
  <c r="E286" i="1" s="1"/>
  <c r="CE66" i="1" s="1"/>
  <c r="T12" i="33"/>
  <c r="BR74" i="1"/>
  <c r="BR56" i="1"/>
  <c r="BR66" i="1"/>
  <c r="BR39" i="1"/>
  <c r="BR57" i="1"/>
  <c r="BR51" i="1"/>
  <c r="BQ71" i="1"/>
  <c r="AZ71" i="1" s="1"/>
  <c r="BC71" i="1" s="1"/>
  <c r="BQ39" i="1"/>
  <c r="AZ39" i="1" s="1"/>
  <c r="BC39" i="1" s="1"/>
  <c r="BR59" i="1"/>
  <c r="BQ62" i="1"/>
  <c r="AZ62" i="1" s="1"/>
  <c r="BC62" i="1" s="1"/>
  <c r="BR60" i="1"/>
  <c r="BX69" i="1"/>
  <c r="BX51" i="1"/>
  <c r="BX58" i="1"/>
  <c r="BX56" i="1"/>
  <c r="BX47" i="1"/>
  <c r="BY72" i="1"/>
  <c r="D292" i="1" s="1"/>
  <c r="CD72" i="1" s="1"/>
  <c r="BY56" i="1"/>
  <c r="D276" i="1" s="1"/>
  <c r="CD56" i="1" s="1"/>
  <c r="BY73" i="1"/>
  <c r="D293" i="1" s="1"/>
  <c r="CD73" i="1" s="1"/>
  <c r="BZ67" i="1"/>
  <c r="E287" i="1" s="1"/>
  <c r="CE67" i="1" s="1"/>
  <c r="BY66" i="1"/>
  <c r="D286" i="1" s="1"/>
  <c r="CD66" i="1" s="1"/>
  <c r="BY57" i="1"/>
  <c r="D277" i="1" s="1"/>
  <c r="CD57" i="1" s="1"/>
  <c r="T12" i="30"/>
  <c r="T12" i="32"/>
  <c r="BQ52" i="1"/>
  <c r="AZ52" i="1" s="1"/>
  <c r="BC52" i="1" s="1"/>
  <c r="BQ58" i="1"/>
  <c r="AZ58" i="1" s="1"/>
  <c r="BC58" i="1" s="1"/>
  <c r="BR48" i="1"/>
  <c r="BR73" i="1"/>
  <c r="BQ49" i="1"/>
  <c r="AZ49" i="1" s="1"/>
  <c r="BC49" i="1" s="1"/>
  <c r="BR43" i="1"/>
  <c r="BQ72" i="1"/>
  <c r="AZ72" i="1" s="1"/>
  <c r="BQ40" i="1"/>
  <c r="AZ40" i="1" s="1"/>
  <c r="BC40" i="1" s="1"/>
  <c r="BR69" i="1"/>
  <c r="BR50" i="1"/>
  <c r="BR52" i="1"/>
  <c r="BX61" i="1"/>
  <c r="BX43" i="1"/>
  <c r="BX50" i="1"/>
  <c r="BX48" i="1"/>
  <c r="BX39" i="1"/>
  <c r="BZ37" i="1"/>
  <c r="E257" i="1" s="1"/>
  <c r="CE37" i="1" s="1"/>
  <c r="BZ40" i="1"/>
  <c r="E260" i="1" s="1"/>
  <c r="CE40" i="1" s="1"/>
  <c r="BY40" i="1"/>
  <c r="D260" i="1" s="1"/>
  <c r="CD40" i="1" s="1"/>
  <c r="BZ36" i="1"/>
  <c r="E256" i="1" s="1"/>
  <c r="CE36" i="1" s="1"/>
  <c r="BZ44" i="1"/>
  <c r="E264" i="1" s="1"/>
  <c r="CE44" i="1" s="1"/>
  <c r="BZ39" i="1"/>
  <c r="E259" i="1" s="1"/>
  <c r="CE39" i="1" s="1"/>
  <c r="BY51" i="1"/>
  <c r="D271" i="1" s="1"/>
  <c r="CD51" i="1" s="1"/>
  <c r="BZ50" i="1"/>
  <c r="E270" i="1" s="1"/>
  <c r="CE50" i="1" s="1"/>
  <c r="BY70" i="1"/>
  <c r="D290" i="1" s="1"/>
  <c r="CD70" i="1" s="1"/>
  <c r="BZ72" i="1"/>
  <c r="E292" i="1" s="1"/>
  <c r="CE72" i="1" s="1"/>
  <c r="BY63" i="1"/>
  <c r="D283" i="1" s="1"/>
  <c r="CD63" i="1" s="1"/>
  <c r="BY65" i="1"/>
  <c r="D285" i="1" s="1"/>
  <c r="CD65" i="1" s="1"/>
  <c r="BZ62" i="1"/>
  <c r="E282" i="1" s="1"/>
  <c r="CE62" i="1" s="1"/>
  <c r="BR75" i="1"/>
  <c r="BQ74" i="1"/>
  <c r="AZ74" i="1" s="1"/>
  <c r="BC74" i="1" s="1"/>
  <c r="BR58" i="1"/>
  <c r="BR40" i="1"/>
  <c r="BR70" i="1"/>
  <c r="BQ44" i="1"/>
  <c r="AZ44" i="1" s="1"/>
  <c r="BC44" i="1" s="1"/>
  <c r="BQ63" i="1"/>
  <c r="AZ63" i="1" s="1"/>
  <c r="BC63" i="1" s="1"/>
  <c r="BR61" i="1"/>
  <c r="BQ54" i="1"/>
  <c r="AZ54" i="1" s="1"/>
  <c r="BC54" i="1" s="1"/>
  <c r="BR44" i="1"/>
  <c r="BX53" i="1"/>
  <c r="BX62" i="1"/>
  <c r="BX42" i="1"/>
  <c r="BX40" i="1"/>
  <c r="BX36" i="1"/>
  <c r="BZ56" i="1"/>
  <c r="E276" i="1" s="1"/>
  <c r="CE56" i="1" s="1"/>
  <c r="BY68" i="1"/>
  <c r="D288" i="1" s="1"/>
  <c r="CD68" i="1" s="1"/>
  <c r="BY74" i="1"/>
  <c r="D294" i="1" s="1"/>
  <c r="CD74" i="1" s="1"/>
  <c r="BY53" i="1"/>
  <c r="D273" i="1" s="1"/>
  <c r="CD53" i="1" s="1"/>
  <c r="BZ63" i="1"/>
  <c r="E283" i="1" s="1"/>
  <c r="CE63" i="1" s="1"/>
  <c r="BZ69" i="1"/>
  <c r="E289" i="1" s="1"/>
  <c r="CE69" i="1" s="1"/>
  <c r="BQ50" i="1"/>
  <c r="AZ50" i="1" s="1"/>
  <c r="BC50" i="1" s="1"/>
  <c r="BQ73" i="1"/>
  <c r="AZ73" i="1" s="1"/>
  <c r="BC73" i="1" s="1"/>
  <c r="BQ41" i="1"/>
  <c r="AZ41" i="1" s="1"/>
  <c r="BC41" i="1" s="1"/>
  <c r="BQ68" i="1"/>
  <c r="AZ68" i="1" s="1"/>
  <c r="BC68" i="1" s="1"/>
  <c r="BQ64" i="1"/>
  <c r="AZ64" i="1" s="1"/>
  <c r="BC64" i="1" s="1"/>
  <c r="BR62" i="1"/>
  <c r="BR42" i="1"/>
  <c r="BR53" i="1"/>
  <c r="BQ43" i="1"/>
  <c r="AZ43" i="1" s="1"/>
  <c r="BC43" i="1" s="1"/>
  <c r="BR36" i="1"/>
  <c r="BX45" i="1"/>
  <c r="BX68" i="1"/>
  <c r="BX73" i="1"/>
  <c r="BX65" i="1"/>
  <c r="BR54" i="1"/>
  <c r="BY49" i="1"/>
  <c r="D269" i="1" s="1"/>
  <c r="CD49" i="1" s="1"/>
  <c r="BY52" i="1"/>
  <c r="D272" i="1" s="1"/>
  <c r="CD52" i="1" s="1"/>
  <c r="BY42" i="1"/>
  <c r="D262" i="1" s="1"/>
  <c r="CD42" i="1" s="1"/>
  <c r="BY45" i="1"/>
  <c r="D265" i="1" s="1"/>
  <c r="CD45" i="1" s="1"/>
  <c r="BZ51" i="1"/>
  <c r="E271" i="1" s="1"/>
  <c r="CE51" i="1" s="1"/>
  <c r="BY50" i="1"/>
  <c r="D270" i="1" s="1"/>
  <c r="CD50" i="1" s="1"/>
  <c r="BY47" i="1"/>
  <c r="D267" i="1" s="1"/>
  <c r="CD47" i="1" s="1"/>
  <c r="BZ46" i="1"/>
  <c r="E266" i="1" s="1"/>
  <c r="CE46" i="1" s="1"/>
  <c r="BY62" i="1"/>
  <c r="D282" i="1" s="1"/>
  <c r="CD62" i="1" s="1"/>
  <c r="BZ68" i="1"/>
  <c r="E288" i="1" s="1"/>
  <c r="CE68" i="1" s="1"/>
  <c r="BY75" i="1"/>
  <c r="D295" i="1" s="1"/>
  <c r="CD75" i="1" s="1"/>
  <c r="BY59" i="1"/>
  <c r="D279" i="1" s="1"/>
  <c r="CD59" i="1" s="1"/>
  <c r="BZ74" i="1"/>
  <c r="E294" i="1" s="1"/>
  <c r="CE74" i="1" s="1"/>
  <c r="K9" i="26"/>
  <c r="I40" i="16" s="1"/>
  <c r="L32" i="16"/>
  <c r="N129" i="1"/>
  <c r="K4" i="27"/>
  <c r="K2" i="27"/>
  <c r="K3" i="27" s="1"/>
  <c r="L38" i="16" s="1"/>
  <c r="K2" i="26"/>
  <c r="K3" i="26" s="1"/>
  <c r="I38" i="16" s="1"/>
  <c r="K4" i="26"/>
  <c r="K6" i="27"/>
  <c r="K9" i="27" s="1"/>
  <c r="L40" i="16" s="1"/>
  <c r="K10" i="27"/>
  <c r="K5" i="27"/>
  <c r="K7" i="27" s="1"/>
  <c r="L42" i="16" s="1"/>
  <c r="K8" i="27"/>
  <c r="AB288" i="1"/>
  <c r="AF288" i="1"/>
  <c r="I352" i="1" s="1"/>
  <c r="AD288" i="1"/>
  <c r="I96" i="16" s="1"/>
  <c r="M96" i="16" s="1"/>
  <c r="AE288" i="1"/>
  <c r="L312" i="1" s="1"/>
  <c r="AC288" i="1"/>
  <c r="H306" i="1" s="1"/>
  <c r="Q55" i="16"/>
  <c r="Q56" i="16" s="1"/>
  <c r="Q47" i="16"/>
  <c r="L47" i="16" s="1"/>
  <c r="N202" i="1"/>
  <c r="F47" i="16"/>
  <c r="K8" i="25"/>
  <c r="K16" i="25"/>
  <c r="K2" i="25"/>
  <c r="K3" i="25" s="1"/>
  <c r="F38" i="16" s="1"/>
  <c r="K4" i="25"/>
  <c r="F131" i="1"/>
  <c r="K10" i="25"/>
  <c r="K5" i="25"/>
  <c r="K7" i="25" s="1"/>
  <c r="F42" i="16" s="1"/>
  <c r="K6" i="25"/>
  <c r="K9" i="25" s="1"/>
  <c r="F40" i="16" s="1"/>
  <c r="F56" i="16"/>
  <c r="N85" i="1"/>
  <c r="B2" i="27" s="1"/>
  <c r="O85" i="1"/>
  <c r="N84" i="1"/>
  <c r="B2" i="26" s="1"/>
  <c r="M83" i="1"/>
  <c r="F122" i="1"/>
  <c r="E122" i="1" s="1"/>
  <c r="M216" i="1"/>
  <c r="F115" i="1"/>
  <c r="V11" i="16" s="1"/>
  <c r="M19" i="16" s="1"/>
  <c r="M18" i="16"/>
  <c r="BH72" i="1"/>
  <c r="BA72" i="1" s="1"/>
  <c r="AX72" i="1" s="1"/>
  <c r="BH41" i="1"/>
  <c r="BA41" i="1" s="1"/>
  <c r="BH67" i="1"/>
  <c r="BH68" i="1"/>
  <c r="BH43" i="1"/>
  <c r="BH75" i="1"/>
  <c r="BH55" i="1"/>
  <c r="BA55" i="1" s="1"/>
  <c r="BH52" i="1"/>
  <c r="BH54" i="1"/>
  <c r="BA54" i="1" s="1"/>
  <c r="BH50" i="1"/>
  <c r="BH47" i="1"/>
  <c r="BH36" i="1"/>
  <c r="BH56" i="1"/>
  <c r="BH45" i="1"/>
  <c r="BH63" i="1"/>
  <c r="BH49" i="1"/>
  <c r="BH61" i="1"/>
  <c r="BA61" i="1" s="1"/>
  <c r="BH53" i="1"/>
  <c r="BH57" i="1"/>
  <c r="BH44" i="1"/>
  <c r="BH59" i="1"/>
  <c r="BH39" i="1"/>
  <c r="BH40" i="1"/>
  <c r="BA40" i="1" s="1"/>
  <c r="BH65" i="1"/>
  <c r="BA65" i="1" s="1"/>
  <c r="BH48" i="1"/>
  <c r="BH38" i="1"/>
  <c r="BH73" i="1"/>
  <c r="BH66" i="1"/>
  <c r="BH64" i="1"/>
  <c r="BH71" i="1"/>
  <c r="BH69" i="1"/>
  <c r="BA69" i="1" s="1"/>
  <c r="BH60" i="1"/>
  <c r="BH37" i="1"/>
  <c r="BH70" i="1"/>
  <c r="BH58" i="1"/>
  <c r="BH51" i="1"/>
  <c r="BH74" i="1"/>
  <c r="BH46" i="1"/>
  <c r="BH62" i="1"/>
  <c r="BH42" i="1"/>
  <c r="AU86" i="1"/>
  <c r="AV86" i="1"/>
  <c r="T7" i="27"/>
  <c r="T7" i="31"/>
  <c r="T7" i="25"/>
  <c r="S23" i="19"/>
  <c r="F40" i="35"/>
  <c r="A305" i="29"/>
  <c r="H305" i="29" s="1"/>
  <c r="I305" i="29" s="1"/>
  <c r="A80" i="29"/>
  <c r="F80" i="29" s="1"/>
  <c r="A84" i="29"/>
  <c r="H84" i="29" s="1"/>
  <c r="A297" i="29"/>
  <c r="H297" i="29" s="1"/>
  <c r="I297" i="29" s="1"/>
  <c r="A363" i="29"/>
  <c r="H363" i="29" s="1"/>
  <c r="I363" i="29" s="1"/>
  <c r="A193" i="29"/>
  <c r="C193" i="29" s="1"/>
  <c r="AD193" i="29" s="1"/>
  <c r="A334" i="29"/>
  <c r="H334" i="29" s="1"/>
  <c r="I334" i="29" s="1"/>
  <c r="A112" i="29"/>
  <c r="D112" i="29" s="1"/>
  <c r="R112" i="29" s="1"/>
  <c r="R113" i="29" s="1"/>
  <c r="A281" i="29"/>
  <c r="H281" i="29" s="1"/>
  <c r="I281" i="29" s="1"/>
  <c r="A349" i="29"/>
  <c r="H349" i="29" s="1"/>
  <c r="I349" i="29" s="1"/>
  <c r="A326" i="29"/>
  <c r="H326" i="29" s="1"/>
  <c r="I326" i="29" s="1"/>
  <c r="I84" i="29"/>
  <c r="E193" i="29"/>
  <c r="A328" i="29"/>
  <c r="H328" i="29" s="1"/>
  <c r="I328" i="29" s="1"/>
  <c r="A288" i="29"/>
  <c r="H288" i="29" s="1"/>
  <c r="I288" i="29" s="1"/>
  <c r="A314" i="29"/>
  <c r="H314" i="29" s="1"/>
  <c r="I314" i="29" s="1"/>
  <c r="A280" i="29"/>
  <c r="H280" i="29" s="1"/>
  <c r="I280" i="29" s="1"/>
  <c r="G193" i="29"/>
  <c r="A362" i="29"/>
  <c r="H362" i="29" s="1"/>
  <c r="I362" i="29" s="1"/>
  <c r="A271" i="29"/>
  <c r="H271" i="29" s="1"/>
  <c r="I271" i="29" s="1"/>
  <c r="A253" i="29"/>
  <c r="H253" i="29" s="1"/>
  <c r="I253" i="29" s="1"/>
  <c r="A256" i="29"/>
  <c r="H256" i="29" s="1"/>
  <c r="I256" i="29" s="1"/>
  <c r="A382" i="29"/>
  <c r="H382" i="29" s="1"/>
  <c r="I382" i="29" s="1"/>
  <c r="E80" i="29"/>
  <c r="G112" i="29"/>
  <c r="A397" i="29"/>
  <c r="H397" i="29" s="1"/>
  <c r="I397" i="29" s="1"/>
  <c r="A309" i="29"/>
  <c r="H309" i="29" s="1"/>
  <c r="I309" i="29" s="1"/>
  <c r="A243" i="29"/>
  <c r="H243" i="29" s="1"/>
  <c r="I243" i="29" s="1"/>
  <c r="A282" i="29"/>
  <c r="H282" i="29" s="1"/>
  <c r="I282" i="29" s="1"/>
  <c r="A392" i="29"/>
  <c r="H392" i="29" s="1"/>
  <c r="I392" i="29" s="1"/>
  <c r="A128" i="29"/>
  <c r="D80" i="29"/>
  <c r="R80" i="29" s="1"/>
  <c r="I112" i="29"/>
  <c r="A386" i="29"/>
  <c r="H386" i="29" s="1"/>
  <c r="I386" i="29" s="1"/>
  <c r="A277" i="29"/>
  <c r="H277" i="29" s="1"/>
  <c r="I277" i="29" s="1"/>
  <c r="A394" i="29"/>
  <c r="H394" i="29" s="1"/>
  <c r="I394" i="29" s="1"/>
  <c r="A374" i="29"/>
  <c r="H374" i="29" s="1"/>
  <c r="I374" i="29" s="1"/>
  <c r="A159" i="29"/>
  <c r="A335" i="29"/>
  <c r="H335" i="29" s="1"/>
  <c r="I335" i="29" s="1"/>
  <c r="A285" i="29"/>
  <c r="H285" i="29" s="1"/>
  <c r="I285" i="29" s="1"/>
  <c r="A341" i="29"/>
  <c r="H341" i="29" s="1"/>
  <c r="I341" i="29" s="1"/>
  <c r="A275" i="29"/>
  <c r="H275" i="29" s="1"/>
  <c r="I275" i="29" s="1"/>
  <c r="A135" i="29"/>
  <c r="A391" i="29"/>
  <c r="H391" i="29" s="1"/>
  <c r="I391" i="29" s="1"/>
  <c r="A255" i="29"/>
  <c r="H255" i="29" s="1"/>
  <c r="I255" i="29" s="1"/>
  <c r="A316" i="29"/>
  <c r="H316" i="29" s="1"/>
  <c r="I316" i="29" s="1"/>
  <c r="A323" i="29"/>
  <c r="H323" i="29" s="1"/>
  <c r="I323" i="29" s="1"/>
  <c r="A260" i="29"/>
  <c r="H260" i="29" s="1"/>
  <c r="I260" i="29" s="1"/>
  <c r="A57" i="29"/>
  <c r="A197" i="29"/>
  <c r="A109" i="29"/>
  <c r="A67" i="29"/>
  <c r="A58" i="29"/>
  <c r="A51" i="29"/>
  <c r="A83" i="29"/>
  <c r="A163" i="29"/>
  <c r="A199" i="29"/>
  <c r="A79" i="29"/>
  <c r="A167" i="29"/>
  <c r="A141" i="29"/>
  <c r="A113" i="29"/>
  <c r="A54" i="29"/>
  <c r="A152" i="29"/>
  <c r="A172" i="29"/>
  <c r="A127" i="29"/>
  <c r="A215" i="29"/>
  <c r="A114" i="29"/>
  <c r="A125" i="29"/>
  <c r="A390" i="29"/>
  <c r="H390" i="29" s="1"/>
  <c r="I390" i="29" s="1"/>
  <c r="A311" i="29"/>
  <c r="H311" i="29" s="1"/>
  <c r="I311" i="29" s="1"/>
  <c r="A290" i="29"/>
  <c r="H290" i="29" s="1"/>
  <c r="I290" i="29" s="1"/>
  <c r="A301" i="29"/>
  <c r="H301" i="29" s="1"/>
  <c r="I301" i="29" s="1"/>
  <c r="A313" i="29"/>
  <c r="H313" i="29" s="1"/>
  <c r="I313" i="29" s="1"/>
  <c r="A353" i="29"/>
  <c r="H353" i="29" s="1"/>
  <c r="I353" i="29" s="1"/>
  <c r="A244" i="29"/>
  <c r="H244" i="29" s="1"/>
  <c r="I244" i="29" s="1"/>
  <c r="A248" i="29"/>
  <c r="H248" i="29" s="1"/>
  <c r="I248" i="29" s="1"/>
  <c r="A369" i="29"/>
  <c r="H369" i="29" s="1"/>
  <c r="I369" i="29" s="1"/>
  <c r="A337" i="29"/>
  <c r="H337" i="29" s="1"/>
  <c r="I337" i="29" s="1"/>
  <c r="A372" i="29"/>
  <c r="H372" i="29" s="1"/>
  <c r="I372" i="29" s="1"/>
  <c r="A283" i="29"/>
  <c r="H283" i="29" s="1"/>
  <c r="I283" i="29" s="1"/>
  <c r="A385" i="29"/>
  <c r="H385" i="29" s="1"/>
  <c r="I385" i="29" s="1"/>
  <c r="A249" i="29"/>
  <c r="H249" i="29" s="1"/>
  <c r="I249" i="29" s="1"/>
  <c r="A263" i="29"/>
  <c r="H263" i="29" s="1"/>
  <c r="I263" i="29" s="1"/>
  <c r="A287" i="29"/>
  <c r="H287" i="29" s="1"/>
  <c r="I287" i="29" s="1"/>
  <c r="A201" i="29"/>
  <c r="A60" i="29"/>
  <c r="B45" i="29"/>
  <c r="A99" i="29"/>
  <c r="A146" i="29"/>
  <c r="A143" i="29"/>
  <c r="A162" i="29"/>
  <c r="A91" i="29"/>
  <c r="A120" i="29"/>
  <c r="A68" i="29"/>
  <c r="A72" i="29"/>
  <c r="A187" i="29"/>
  <c r="A78" i="29"/>
  <c r="A81" i="29"/>
  <c r="A188" i="29"/>
  <c r="A158" i="29"/>
  <c r="A107" i="29"/>
  <c r="A182" i="29"/>
  <c r="A103" i="29"/>
  <c r="A177" i="29"/>
  <c r="A259" i="29"/>
  <c r="H259" i="29" s="1"/>
  <c r="I259" i="29" s="1"/>
  <c r="A358" i="29"/>
  <c r="H358" i="29" s="1"/>
  <c r="I358" i="29" s="1"/>
  <c r="A295" i="29"/>
  <c r="H295" i="29" s="1"/>
  <c r="I295" i="29" s="1"/>
  <c r="A339" i="29"/>
  <c r="H339" i="29" s="1"/>
  <c r="I339" i="29" s="1"/>
  <c r="A319" i="29"/>
  <c r="H319" i="29" s="1"/>
  <c r="I319" i="29" s="1"/>
  <c r="A375" i="29"/>
  <c r="H375" i="29" s="1"/>
  <c r="I375" i="29" s="1"/>
  <c r="A273" i="29"/>
  <c r="H273" i="29" s="1"/>
  <c r="I273" i="29" s="1"/>
  <c r="A234" i="29"/>
  <c r="H234" i="29" s="1"/>
  <c r="I234" i="29" s="1"/>
  <c r="A347" i="29"/>
  <c r="H347" i="29" s="1"/>
  <c r="I347" i="29" s="1"/>
  <c r="A324" i="29"/>
  <c r="H324" i="29" s="1"/>
  <c r="I324" i="29" s="1"/>
  <c r="A276" i="29"/>
  <c r="H276" i="29" s="1"/>
  <c r="I276" i="29" s="1"/>
  <c r="A69" i="29"/>
  <c r="A76" i="29"/>
  <c r="A169" i="29"/>
  <c r="A145" i="29"/>
  <c r="A279" i="29"/>
  <c r="H279" i="29" s="1"/>
  <c r="I279" i="29" s="1"/>
  <c r="A251" i="29"/>
  <c r="H251" i="29" s="1"/>
  <c r="I251" i="29" s="1"/>
  <c r="A266" i="29"/>
  <c r="H266" i="29" s="1"/>
  <c r="I266" i="29" s="1"/>
  <c r="A354" i="29"/>
  <c r="H354" i="29" s="1"/>
  <c r="I354" i="29" s="1"/>
  <c r="A203" i="29"/>
  <c r="A75" i="29"/>
  <c r="A192" i="29"/>
  <c r="A190" i="29"/>
  <c r="A202" i="29"/>
  <c r="A64" i="29"/>
  <c r="A176" i="29"/>
  <c r="A160" i="29"/>
  <c r="A168" i="29"/>
  <c r="A66" i="29"/>
  <c r="A88" i="29"/>
  <c r="A209" i="29"/>
  <c r="A213" i="29"/>
  <c r="A181" i="29"/>
  <c r="A55" i="29"/>
  <c r="A142" i="29"/>
  <c r="A174" i="29"/>
  <c r="A121" i="29"/>
  <c r="A59" i="29"/>
  <c r="A325" i="29"/>
  <c r="H325" i="29" s="1"/>
  <c r="I325" i="29" s="1"/>
  <c r="A278" i="29"/>
  <c r="H278" i="29" s="1"/>
  <c r="I278" i="29" s="1"/>
  <c r="A247" i="29"/>
  <c r="H247" i="29" s="1"/>
  <c r="I247" i="29" s="1"/>
  <c r="A378" i="29"/>
  <c r="H378" i="29" s="1"/>
  <c r="I378" i="29" s="1"/>
  <c r="A376" i="29"/>
  <c r="H376" i="29" s="1"/>
  <c r="I376" i="29" s="1"/>
  <c r="A403" i="29"/>
  <c r="H403" i="29" s="1"/>
  <c r="I403" i="29" s="1"/>
  <c r="A242" i="29"/>
  <c r="H242" i="29" s="1"/>
  <c r="I242" i="29" s="1"/>
  <c r="A306" i="29"/>
  <c r="H306" i="29" s="1"/>
  <c r="I306" i="29" s="1"/>
  <c r="A346" i="29"/>
  <c r="H346" i="29" s="1"/>
  <c r="I346" i="29" s="1"/>
  <c r="A254" i="29"/>
  <c r="H254" i="29" s="1"/>
  <c r="I254" i="29" s="1"/>
  <c r="A342" i="29"/>
  <c r="H342" i="29" s="1"/>
  <c r="I342" i="29" s="1"/>
  <c r="A261" i="29"/>
  <c r="H261" i="29" s="1"/>
  <c r="I261" i="29" s="1"/>
  <c r="A371" i="29"/>
  <c r="H371" i="29" s="1"/>
  <c r="I371" i="29" s="1"/>
  <c r="A331" i="29"/>
  <c r="H331" i="29" s="1"/>
  <c r="I331" i="29" s="1"/>
  <c r="A402" i="29"/>
  <c r="H402" i="29" s="1"/>
  <c r="I402" i="29" s="1"/>
  <c r="A401" i="29"/>
  <c r="H401" i="29" s="1"/>
  <c r="I401" i="29" s="1"/>
  <c r="A240" i="29"/>
  <c r="H240" i="29" s="1"/>
  <c r="I240" i="29" s="1"/>
  <c r="A157" i="29"/>
  <c r="A164" i="29"/>
  <c r="A144" i="29"/>
  <c r="A223" i="29"/>
  <c r="A105" i="29"/>
  <c r="A82" i="29"/>
  <c r="A92" i="29"/>
  <c r="A90" i="29"/>
  <c r="A115" i="29"/>
  <c r="A140" i="29"/>
  <c r="A122" i="29"/>
  <c r="A220" i="29"/>
  <c r="A52" i="29"/>
  <c r="A166" i="29"/>
  <c r="A94" i="29"/>
  <c r="A221" i="29"/>
  <c r="A206" i="29"/>
  <c r="A131" i="29"/>
  <c r="A225" i="29"/>
  <c r="A129" i="29"/>
  <c r="A134" i="29"/>
  <c r="A150" i="29"/>
  <c r="A200" i="29"/>
  <c r="A136" i="29"/>
  <c r="A367" i="29"/>
  <c r="H367" i="29" s="1"/>
  <c r="I367" i="29" s="1"/>
  <c r="A330" i="29"/>
  <c r="H330" i="29" s="1"/>
  <c r="I330" i="29" s="1"/>
  <c r="A239" i="29"/>
  <c r="H239" i="29" s="1"/>
  <c r="I239" i="29" s="1"/>
  <c r="A320" i="29"/>
  <c r="H320" i="29" s="1"/>
  <c r="I320" i="29" s="1"/>
  <c r="A332" i="29"/>
  <c r="H332" i="29" s="1"/>
  <c r="I332" i="29" s="1"/>
  <c r="A395" i="29"/>
  <c r="H395" i="29" s="1"/>
  <c r="I395" i="29" s="1"/>
  <c r="A252" i="29"/>
  <c r="H252" i="29" s="1"/>
  <c r="I252" i="29" s="1"/>
  <c r="A270" i="29"/>
  <c r="H270" i="29" s="1"/>
  <c r="I270" i="29" s="1"/>
  <c r="A246" i="29"/>
  <c r="H246" i="29" s="1"/>
  <c r="I246" i="29" s="1"/>
  <c r="A360" i="29"/>
  <c r="H360" i="29" s="1"/>
  <c r="I360" i="29" s="1"/>
  <c r="A400" i="29"/>
  <c r="H400" i="29" s="1"/>
  <c r="I400" i="29" s="1"/>
  <c r="A296" i="29"/>
  <c r="H296" i="29" s="1"/>
  <c r="I296" i="29" s="1"/>
  <c r="A232" i="29"/>
  <c r="H232" i="29" s="1"/>
  <c r="I232" i="29" s="1"/>
  <c r="A308" i="29"/>
  <c r="H308" i="29" s="1"/>
  <c r="I308" i="29" s="1"/>
  <c r="A380" i="29"/>
  <c r="H380" i="29" s="1"/>
  <c r="I380" i="29" s="1"/>
  <c r="A370" i="29"/>
  <c r="H370" i="29" s="1"/>
  <c r="I370" i="29" s="1"/>
  <c r="A130" i="29"/>
  <c r="A126" i="29"/>
  <c r="A258" i="29"/>
  <c r="H258" i="29" s="1"/>
  <c r="I258" i="29" s="1"/>
  <c r="A317" i="29"/>
  <c r="H317" i="29" s="1"/>
  <c r="I317" i="29" s="1"/>
  <c r="A118" i="29"/>
  <c r="A100" i="29"/>
  <c r="A96" i="29"/>
  <c r="A95" i="29"/>
  <c r="A106" i="29"/>
  <c r="A119" i="29"/>
  <c r="A97" i="29"/>
  <c r="A74" i="29"/>
  <c r="A205" i="29"/>
  <c r="A156" i="29"/>
  <c r="A175" i="29"/>
  <c r="A214" i="29"/>
  <c r="A139" i="29"/>
  <c r="A108" i="29"/>
  <c r="A178" i="29"/>
  <c r="A63" i="29"/>
  <c r="A155" i="29"/>
  <c r="A116" i="29"/>
  <c r="A189" i="29"/>
  <c r="A165" i="29"/>
  <c r="A265" i="29"/>
  <c r="H265" i="29" s="1"/>
  <c r="I265" i="29" s="1"/>
  <c r="A373" i="29"/>
  <c r="H373" i="29" s="1"/>
  <c r="I373" i="29" s="1"/>
  <c r="A321" i="29"/>
  <c r="H321" i="29" s="1"/>
  <c r="I321" i="29" s="1"/>
  <c r="A345" i="29"/>
  <c r="H345" i="29" s="1"/>
  <c r="I345" i="29" s="1"/>
  <c r="A344" i="29"/>
  <c r="H344" i="29" s="1"/>
  <c r="I344" i="29" s="1"/>
  <c r="A379" i="29"/>
  <c r="H379" i="29" s="1"/>
  <c r="I379" i="29" s="1"/>
  <c r="A292" i="29"/>
  <c r="H292" i="29" s="1"/>
  <c r="I292" i="29" s="1"/>
  <c r="A269" i="29"/>
  <c r="H269" i="29" s="1"/>
  <c r="I269" i="29" s="1"/>
  <c r="A381" i="29"/>
  <c r="H381" i="29" s="1"/>
  <c r="I381" i="29" s="1"/>
  <c r="A352" i="29"/>
  <c r="H352" i="29" s="1"/>
  <c r="I352" i="29" s="1"/>
  <c r="A257" i="29"/>
  <c r="H257" i="29" s="1"/>
  <c r="I257" i="29" s="1"/>
  <c r="A355" i="29"/>
  <c r="H355" i="29" s="1"/>
  <c r="I355" i="29" s="1"/>
  <c r="A236" i="29"/>
  <c r="H236" i="29" s="1"/>
  <c r="I236" i="29" s="1"/>
  <c r="A383" i="29"/>
  <c r="H383" i="29" s="1"/>
  <c r="I383" i="29" s="1"/>
  <c r="A303" i="29"/>
  <c r="H303" i="29" s="1"/>
  <c r="I303" i="29" s="1"/>
  <c r="A211" i="29"/>
  <c r="A384" i="29"/>
  <c r="H384" i="29" s="1"/>
  <c r="I384" i="29" s="1"/>
  <c r="A388" i="29"/>
  <c r="H388" i="29" s="1"/>
  <c r="I388" i="29" s="1"/>
  <c r="A173" i="29"/>
  <c r="A195" i="29"/>
  <c r="A123" i="29"/>
  <c r="A217" i="29"/>
  <c r="A196" i="29"/>
  <c r="A183" i="29"/>
  <c r="A179" i="29"/>
  <c r="A191" i="29"/>
  <c r="A153" i="29"/>
  <c r="A216" i="29"/>
  <c r="A61" i="29"/>
  <c r="A224" i="29"/>
  <c r="A70" i="29"/>
  <c r="A138" i="29"/>
  <c r="A186" i="29"/>
  <c r="A65" i="29"/>
  <c r="A101" i="29"/>
  <c r="A161" i="29"/>
  <c r="A117" i="29"/>
  <c r="A171" i="29"/>
  <c r="A110" i="29"/>
  <c r="A137" i="29"/>
  <c r="A111" i="29"/>
  <c r="A348" i="29"/>
  <c r="H348" i="29" s="1"/>
  <c r="I348" i="29" s="1"/>
  <c r="A298" i="29"/>
  <c r="H298" i="29" s="1"/>
  <c r="I298" i="29" s="1"/>
  <c r="A267" i="29"/>
  <c r="H267" i="29" s="1"/>
  <c r="I267" i="29" s="1"/>
  <c r="A268" i="29"/>
  <c r="H268" i="29" s="1"/>
  <c r="I268" i="29" s="1"/>
  <c r="A387" i="29"/>
  <c r="H387" i="29" s="1"/>
  <c r="I387" i="29" s="1"/>
  <c r="A284" i="29"/>
  <c r="H284" i="29" s="1"/>
  <c r="I284" i="29" s="1"/>
  <c r="A233" i="29"/>
  <c r="H233" i="29" s="1"/>
  <c r="I233" i="29" s="1"/>
  <c r="A312" i="29"/>
  <c r="H312" i="29" s="1"/>
  <c r="I312" i="29" s="1"/>
  <c r="A361" i="29"/>
  <c r="H361" i="29" s="1"/>
  <c r="I361" i="29" s="1"/>
  <c r="A322" i="29"/>
  <c r="H322" i="29" s="1"/>
  <c r="I322" i="29" s="1"/>
  <c r="A229" i="29"/>
  <c r="H229" i="29" s="1"/>
  <c r="I229" i="29" s="1"/>
  <c r="A274" i="29"/>
  <c r="H274" i="29" s="1"/>
  <c r="I274" i="29" s="1"/>
  <c r="A377" i="29"/>
  <c r="H377" i="29" s="1"/>
  <c r="I377" i="29" s="1"/>
  <c r="A338" i="29"/>
  <c r="H338" i="29" s="1"/>
  <c r="I338" i="29" s="1"/>
  <c r="A329" i="29"/>
  <c r="H329" i="29" s="1"/>
  <c r="I329" i="29" s="1"/>
  <c r="A368" i="29"/>
  <c r="H368" i="29" s="1"/>
  <c r="I368" i="29" s="1"/>
  <c r="A262" i="29"/>
  <c r="H262" i="29" s="1"/>
  <c r="I262" i="29" s="1"/>
  <c r="J84" i="29" s="1"/>
  <c r="A291" i="29"/>
  <c r="H291" i="29" s="1"/>
  <c r="I291" i="29" s="1"/>
  <c r="A343" i="29"/>
  <c r="H343" i="29" s="1"/>
  <c r="I343" i="29" s="1"/>
  <c r="A359" i="29"/>
  <c r="H359" i="29" s="1"/>
  <c r="I359" i="29" s="1"/>
  <c r="A237" i="29"/>
  <c r="H237" i="29" s="1"/>
  <c r="I237" i="29" s="1"/>
  <c r="A356" i="29"/>
  <c r="H356" i="29" s="1"/>
  <c r="I356" i="29" s="1"/>
  <c r="A393" i="29"/>
  <c r="H393" i="29" s="1"/>
  <c r="I393" i="29" s="1"/>
  <c r="A327" i="29"/>
  <c r="H327" i="29" s="1"/>
  <c r="I327" i="29" s="1"/>
  <c r="A286" i="29"/>
  <c r="H286" i="29" s="1"/>
  <c r="I286" i="29" s="1"/>
  <c r="A231" i="29"/>
  <c r="H231" i="29" s="1"/>
  <c r="I231" i="29" s="1"/>
  <c r="A204" i="29"/>
  <c r="A148" i="29"/>
  <c r="A87" i="29"/>
  <c r="A218" i="29"/>
  <c r="A89" i="29"/>
  <c r="A73" i="29"/>
  <c r="A357" i="29"/>
  <c r="H357" i="29" s="1"/>
  <c r="I357" i="29" s="1"/>
  <c r="A364" i="29"/>
  <c r="H364" i="29" s="1"/>
  <c r="I364" i="29" s="1"/>
  <c r="A300" i="29"/>
  <c r="H300" i="29" s="1"/>
  <c r="I300" i="29" s="1"/>
  <c r="A294" i="29"/>
  <c r="H294" i="29" s="1"/>
  <c r="I294" i="29" s="1"/>
  <c r="A302" i="29"/>
  <c r="H302" i="29" s="1"/>
  <c r="I302" i="29" s="1"/>
  <c r="A289" i="29"/>
  <c r="H289" i="29" s="1"/>
  <c r="I289" i="29" s="1"/>
  <c r="A241" i="29"/>
  <c r="H241" i="29" s="1"/>
  <c r="I241" i="29" s="1"/>
  <c r="A238" i="29"/>
  <c r="H238" i="29" s="1"/>
  <c r="I238" i="29" s="1"/>
  <c r="A299" i="29"/>
  <c r="H299" i="29" s="1"/>
  <c r="I299" i="29" s="1"/>
  <c r="A333" i="29"/>
  <c r="H333" i="29" s="1"/>
  <c r="I333" i="29" s="1"/>
  <c r="A98" i="29"/>
  <c r="A208" i="29"/>
  <c r="A210" i="29"/>
  <c r="A151" i="29"/>
  <c r="A86" i="29"/>
  <c r="A222" i="29"/>
  <c r="A304" i="29"/>
  <c r="H304" i="29" s="1"/>
  <c r="I304" i="29" s="1"/>
  <c r="A340" i="29"/>
  <c r="H340" i="29" s="1"/>
  <c r="I340" i="29" s="1"/>
  <c r="A198" i="29"/>
  <c r="A185" i="29"/>
  <c r="A149" i="29"/>
  <c r="A77" i="29"/>
  <c r="A56" i="29"/>
  <c r="A53" i="29"/>
  <c r="A170" i="29"/>
  <c r="A310" i="29"/>
  <c r="H310" i="29" s="1"/>
  <c r="I310" i="29" s="1"/>
  <c r="A230" i="29"/>
  <c r="H230" i="29" s="1"/>
  <c r="I230" i="29" s="1"/>
  <c r="A336" i="29"/>
  <c r="H336" i="29" s="1"/>
  <c r="I336" i="29" s="1"/>
  <c r="A318" i="29"/>
  <c r="H318" i="29" s="1"/>
  <c r="I318" i="29" s="1"/>
  <c r="A365" i="29"/>
  <c r="H365" i="29" s="1"/>
  <c r="I365" i="29" s="1"/>
  <c r="A396" i="29"/>
  <c r="H396" i="29" s="1"/>
  <c r="I396" i="29" s="1"/>
  <c r="A293" i="29"/>
  <c r="H293" i="29" s="1"/>
  <c r="I293" i="29" s="1"/>
  <c r="A315" i="29"/>
  <c r="H315" i="29" s="1"/>
  <c r="I315" i="29" s="1"/>
  <c r="A351" i="29"/>
  <c r="H351" i="29" s="1"/>
  <c r="I351" i="29" s="1"/>
  <c r="A184" i="29"/>
  <c r="A93" i="29"/>
  <c r="A133" i="29"/>
  <c r="A219" i="29"/>
  <c r="A154" i="29"/>
  <c r="A62" i="29"/>
  <c r="A398" i="29"/>
  <c r="H398" i="29" s="1"/>
  <c r="I398" i="29" s="1"/>
  <c r="A207" i="29"/>
  <c r="A147" i="29"/>
  <c r="A212" i="29"/>
  <c r="A104" i="29"/>
  <c r="A194" i="29"/>
  <c r="A307" i="29"/>
  <c r="H307" i="29" s="1"/>
  <c r="I307" i="29" s="1"/>
  <c r="A350" i="29"/>
  <c r="H350" i="29" s="1"/>
  <c r="I350" i="29" s="1"/>
  <c r="A366" i="29"/>
  <c r="H366" i="29" s="1"/>
  <c r="I366" i="29" s="1"/>
  <c r="A250" i="29"/>
  <c r="H250" i="29" s="1"/>
  <c r="I250" i="29" s="1"/>
  <c r="A264" i="29"/>
  <c r="H264" i="29" s="1"/>
  <c r="I264" i="29" s="1"/>
  <c r="A245" i="29"/>
  <c r="H245" i="29" s="1"/>
  <c r="I245" i="29" s="1"/>
  <c r="A399" i="29"/>
  <c r="H399" i="29" s="1"/>
  <c r="I399" i="29" s="1"/>
  <c r="A389" i="29"/>
  <c r="H389" i="29" s="1"/>
  <c r="I389" i="29" s="1"/>
  <c r="A272" i="29"/>
  <c r="H272" i="29" s="1"/>
  <c r="I272" i="29" s="1"/>
  <c r="A124" i="29"/>
  <c r="A132" i="29"/>
  <c r="A85" i="29"/>
  <c r="A180" i="29"/>
  <c r="A102" i="29"/>
  <c r="I40" i="35"/>
  <c r="T23" i="27"/>
  <c r="T8" i="26"/>
  <c r="T8" i="25"/>
  <c r="T8" i="28"/>
  <c r="T8" i="30"/>
  <c r="T8" i="33"/>
  <c r="T8" i="31"/>
  <c r="T25" i="32"/>
  <c r="T10" i="31"/>
  <c r="T10" i="28"/>
  <c r="T10" i="30"/>
  <c r="T10" i="27"/>
  <c r="T11" i="29" l="1"/>
  <c r="T26" i="29" s="1"/>
  <c r="T11" i="27"/>
  <c r="T26" i="27" s="1"/>
  <c r="T7" i="26"/>
  <c r="T10" i="29"/>
  <c r="T8" i="32"/>
  <c r="T9" i="30"/>
  <c r="T11" i="30"/>
  <c r="T8" i="29"/>
  <c r="T23" i="29" s="1"/>
  <c r="T9" i="33"/>
  <c r="T11" i="31"/>
  <c r="T26" i="31" s="1"/>
  <c r="T9" i="32"/>
  <c r="T10" i="25"/>
  <c r="T7" i="28"/>
  <c r="T22" i="28" s="1"/>
  <c r="T7" i="29"/>
  <c r="T22" i="29" s="1"/>
  <c r="T13" i="31"/>
  <c r="T13" i="27"/>
  <c r="T28" i="27" s="1"/>
  <c r="T11" i="28"/>
  <c r="T26" i="28" s="1"/>
  <c r="T9" i="25"/>
  <c r="T24" i="25" s="1"/>
  <c r="M304" i="1"/>
  <c r="T11" i="33"/>
  <c r="T9" i="31"/>
  <c r="T9" i="29"/>
  <c r="T24" i="29" s="1"/>
  <c r="T10" i="33"/>
  <c r="T13" i="28"/>
  <c r="T28" i="28" s="1"/>
  <c r="T13" i="25"/>
  <c r="T28" i="25" s="1"/>
  <c r="T11" i="25"/>
  <c r="T26" i="25" s="1"/>
  <c r="T9" i="26"/>
  <c r="T24" i="26" s="1"/>
  <c r="T9" i="28"/>
  <c r="T24" i="28" s="1"/>
  <c r="T7" i="30"/>
  <c r="T11" i="26"/>
  <c r="T26" i="26" s="1"/>
  <c r="BC304" i="1"/>
  <c r="R44" i="16"/>
  <c r="M44" i="16" s="1"/>
  <c r="AG304" i="1"/>
  <c r="Q66" i="16"/>
  <c r="A82" i="32"/>
  <c r="A165" i="32"/>
  <c r="A224" i="32"/>
  <c r="A160" i="32"/>
  <c r="A208" i="32"/>
  <c r="A175" i="32"/>
  <c r="A76" i="32"/>
  <c r="A335" i="32"/>
  <c r="H335" i="32" s="1"/>
  <c r="I335" i="32" s="1"/>
  <c r="A173" i="32"/>
  <c r="A114" i="32"/>
  <c r="A90" i="32"/>
  <c r="A116" i="32"/>
  <c r="A140" i="32"/>
  <c r="A186" i="32"/>
  <c r="A293" i="32"/>
  <c r="H293" i="32" s="1"/>
  <c r="I293" i="32" s="1"/>
  <c r="A230" i="32"/>
  <c r="H230" i="32" s="1"/>
  <c r="I230" i="32" s="1"/>
  <c r="A130" i="32"/>
  <c r="A166" i="32"/>
  <c r="A81" i="32"/>
  <c r="A178" i="32"/>
  <c r="A111" i="32"/>
  <c r="A194" i="32"/>
  <c r="A286" i="32"/>
  <c r="H286" i="32" s="1"/>
  <c r="I286" i="32" s="1"/>
  <c r="A154" i="32"/>
  <c r="A96" i="32"/>
  <c r="A131" i="32"/>
  <c r="A162" i="32"/>
  <c r="A347" i="32"/>
  <c r="H347" i="32" s="1"/>
  <c r="I347" i="32" s="1"/>
  <c r="A218" i="32"/>
  <c r="A221" i="32"/>
  <c r="A223" i="32"/>
  <c r="A187" i="32"/>
  <c r="A89" i="32"/>
  <c r="A88" i="32"/>
  <c r="A144" i="32"/>
  <c r="A202" i="32"/>
  <c r="A377" i="32"/>
  <c r="H377" i="32" s="1"/>
  <c r="I377" i="32" s="1"/>
  <c r="A214" i="32"/>
  <c r="A152" i="32"/>
  <c r="A172" i="32"/>
  <c r="A109" i="32"/>
  <c r="A107" i="32"/>
  <c r="A153" i="32"/>
  <c r="A183" i="32"/>
  <c r="A291" i="32"/>
  <c r="H291" i="32" s="1"/>
  <c r="I291" i="32" s="1"/>
  <c r="A212" i="32"/>
  <c r="A341" i="32"/>
  <c r="H341" i="32" s="1"/>
  <c r="I341" i="32" s="1"/>
  <c r="A190" i="32"/>
  <c r="A157" i="32"/>
  <c r="A272" i="32"/>
  <c r="H272" i="32" s="1"/>
  <c r="I272" i="32" s="1"/>
  <c r="A113" i="32"/>
  <c r="A106" i="32"/>
  <c r="A384" i="32"/>
  <c r="H384" i="32" s="1"/>
  <c r="I384" i="32" s="1"/>
  <c r="A210" i="32"/>
  <c r="A161" i="32"/>
  <c r="A141" i="32"/>
  <c r="A181" i="32"/>
  <c r="A70" i="32"/>
  <c r="A63" i="32"/>
  <c r="A179" i="32"/>
  <c r="A102" i="32"/>
  <c r="A323" i="32"/>
  <c r="H323" i="32" s="1"/>
  <c r="I323" i="32" s="1"/>
  <c r="A200" i="32"/>
  <c r="A396" i="32"/>
  <c r="H396" i="32" s="1"/>
  <c r="I396" i="32" s="1"/>
  <c r="A196" i="32"/>
  <c r="A87" i="32"/>
  <c r="A392" i="32"/>
  <c r="H392" i="32" s="1"/>
  <c r="I392" i="32" s="1"/>
  <c r="A159" i="32"/>
  <c r="A134" i="32"/>
  <c r="A53" i="32"/>
  <c r="A79" i="32"/>
  <c r="A125" i="32"/>
  <c r="A150" i="32"/>
  <c r="A358" i="32"/>
  <c r="H358" i="32" s="1"/>
  <c r="I358" i="32" s="1"/>
  <c r="A225" i="32"/>
  <c r="A58" i="32"/>
  <c r="A386" i="32"/>
  <c r="H386" i="32" s="1"/>
  <c r="I386" i="32" s="1"/>
  <c r="A68" i="32"/>
  <c r="A124" i="32"/>
  <c r="A75" i="32"/>
  <c r="A100" i="32"/>
  <c r="A128" i="32"/>
  <c r="A170" i="32"/>
  <c r="A353" i="32"/>
  <c r="H353" i="32" s="1"/>
  <c r="I353" i="32" s="1"/>
  <c r="A234" i="32"/>
  <c r="H234" i="32" s="1"/>
  <c r="I234" i="32" s="1"/>
  <c r="A328" i="32"/>
  <c r="H328" i="32" s="1"/>
  <c r="I328" i="32" s="1"/>
  <c r="A249" i="32"/>
  <c r="H249" i="32" s="1"/>
  <c r="I249" i="32" s="1"/>
  <c r="A362" i="32"/>
  <c r="H362" i="32" s="1"/>
  <c r="I362" i="32" s="1"/>
  <c r="A369" i="32"/>
  <c r="H369" i="32" s="1"/>
  <c r="I369" i="32" s="1"/>
  <c r="A255" i="32"/>
  <c r="H255" i="32" s="1"/>
  <c r="I255" i="32" s="1"/>
  <c r="A254" i="32"/>
  <c r="H254" i="32" s="1"/>
  <c r="I254" i="32" s="1"/>
  <c r="A376" i="32"/>
  <c r="H376" i="32" s="1"/>
  <c r="I376" i="32" s="1"/>
  <c r="A381" i="32"/>
  <c r="H381" i="32" s="1"/>
  <c r="I381" i="32" s="1"/>
  <c r="A281" i="32"/>
  <c r="H281" i="32" s="1"/>
  <c r="I281" i="32" s="1"/>
  <c r="A345" i="32"/>
  <c r="H345" i="32" s="1"/>
  <c r="I345" i="32" s="1"/>
  <c r="A290" i="32"/>
  <c r="H290" i="32" s="1"/>
  <c r="I290" i="32" s="1"/>
  <c r="A321" i="32"/>
  <c r="H321" i="32" s="1"/>
  <c r="I321" i="32" s="1"/>
  <c r="A260" i="32"/>
  <c r="H260" i="32" s="1"/>
  <c r="I260" i="32" s="1"/>
  <c r="A344" i="32"/>
  <c r="H344" i="32" s="1"/>
  <c r="I344" i="32" s="1"/>
  <c r="A256" i="32"/>
  <c r="H256" i="32" s="1"/>
  <c r="I256" i="32" s="1"/>
  <c r="A326" i="32"/>
  <c r="H326" i="32" s="1"/>
  <c r="I326" i="32" s="1"/>
  <c r="A270" i="32"/>
  <c r="H270" i="32" s="1"/>
  <c r="I270" i="32" s="1"/>
  <c r="A373" i="32"/>
  <c r="H373" i="32" s="1"/>
  <c r="I373" i="32" s="1"/>
  <c r="A340" i="32"/>
  <c r="H340" i="32" s="1"/>
  <c r="I340" i="32" s="1"/>
  <c r="A282" i="32"/>
  <c r="H282" i="32" s="1"/>
  <c r="I282" i="32" s="1"/>
  <c r="A259" i="32"/>
  <c r="H259" i="32" s="1"/>
  <c r="I259" i="32" s="1"/>
  <c r="A301" i="32"/>
  <c r="H301" i="32" s="1"/>
  <c r="I301" i="32" s="1"/>
  <c r="A258" i="32"/>
  <c r="H258" i="32" s="1"/>
  <c r="I258" i="32" s="1"/>
  <c r="A253" i="32"/>
  <c r="H253" i="32" s="1"/>
  <c r="I253" i="32" s="1"/>
  <c r="A252" i="32"/>
  <c r="H252" i="32" s="1"/>
  <c r="I252" i="32" s="1"/>
  <c r="A269" i="32"/>
  <c r="H269" i="32" s="1"/>
  <c r="I269" i="32" s="1"/>
  <c r="A283" i="32"/>
  <c r="H283" i="32" s="1"/>
  <c r="I283" i="32" s="1"/>
  <c r="A232" i="32"/>
  <c r="H232" i="32" s="1"/>
  <c r="I232" i="32" s="1"/>
  <c r="A305" i="32"/>
  <c r="H305" i="32" s="1"/>
  <c r="I305" i="32" s="1"/>
  <c r="A284" i="32"/>
  <c r="H284" i="32" s="1"/>
  <c r="I284" i="32" s="1"/>
  <c r="A351" i="32"/>
  <c r="H351" i="32" s="1"/>
  <c r="I351" i="32" s="1"/>
  <c r="A240" i="32"/>
  <c r="H240" i="32" s="1"/>
  <c r="I240" i="32" s="1"/>
  <c r="A310" i="32"/>
  <c r="H310" i="32" s="1"/>
  <c r="I310" i="32" s="1"/>
  <c r="A327" i="32"/>
  <c r="H327" i="32" s="1"/>
  <c r="I327" i="32" s="1"/>
  <c r="A382" i="32"/>
  <c r="H382" i="32" s="1"/>
  <c r="I382" i="32" s="1"/>
  <c r="A349" i="32"/>
  <c r="H349" i="32" s="1"/>
  <c r="I349" i="32" s="1"/>
  <c r="A359" i="32"/>
  <c r="H359" i="32" s="1"/>
  <c r="I359" i="32" s="1"/>
  <c r="A303" i="32"/>
  <c r="H303" i="32" s="1"/>
  <c r="I303" i="32" s="1"/>
  <c r="A332" i="32"/>
  <c r="H332" i="32" s="1"/>
  <c r="I332" i="32" s="1"/>
  <c r="A280" i="32"/>
  <c r="H280" i="32" s="1"/>
  <c r="I280" i="32" s="1"/>
  <c r="A264" i="32"/>
  <c r="H264" i="32" s="1"/>
  <c r="I264" i="32" s="1"/>
  <c r="A245" i="32"/>
  <c r="H245" i="32" s="1"/>
  <c r="I245" i="32" s="1"/>
  <c r="A334" i="32"/>
  <c r="H334" i="32" s="1"/>
  <c r="I334" i="32" s="1"/>
  <c r="A333" i="32"/>
  <c r="H333" i="32" s="1"/>
  <c r="I333" i="32" s="1"/>
  <c r="A246" i="32"/>
  <c r="H246" i="32" s="1"/>
  <c r="I246" i="32" s="1"/>
  <c r="A248" i="32"/>
  <c r="H248" i="32" s="1"/>
  <c r="I248" i="32" s="1"/>
  <c r="A394" i="32"/>
  <c r="H394" i="32" s="1"/>
  <c r="I394" i="32" s="1"/>
  <c r="A391" i="32"/>
  <c r="H391" i="32" s="1"/>
  <c r="I391" i="32" s="1"/>
  <c r="A316" i="32"/>
  <c r="H316" i="32" s="1"/>
  <c r="I316" i="32" s="1"/>
  <c r="A241" i="32"/>
  <c r="H241" i="32" s="1"/>
  <c r="I241" i="32" s="1"/>
  <c r="A295" i="32"/>
  <c r="H295" i="32" s="1"/>
  <c r="I295" i="32" s="1"/>
  <c r="A342" i="32"/>
  <c r="H342" i="32" s="1"/>
  <c r="I342" i="32" s="1"/>
  <c r="A265" i="32"/>
  <c r="H265" i="32" s="1"/>
  <c r="I265" i="32" s="1"/>
  <c r="A324" i="32"/>
  <c r="H324" i="32" s="1"/>
  <c r="I324" i="32" s="1"/>
  <c r="A318" i="32"/>
  <c r="H318" i="32" s="1"/>
  <c r="I318" i="32" s="1"/>
  <c r="A273" i="32"/>
  <c r="H273" i="32" s="1"/>
  <c r="I273" i="32" s="1"/>
  <c r="A251" i="32"/>
  <c r="H251" i="32" s="1"/>
  <c r="I251" i="32" s="1"/>
  <c r="A355" i="32"/>
  <c r="H355" i="32" s="1"/>
  <c r="I355" i="32" s="1"/>
  <c r="A244" i="32"/>
  <c r="H244" i="32" s="1"/>
  <c r="I244" i="32" s="1"/>
  <c r="A237" i="32"/>
  <c r="H237" i="32" s="1"/>
  <c r="I237" i="32" s="1"/>
  <c r="A233" i="32"/>
  <c r="H233" i="32" s="1"/>
  <c r="I233" i="32" s="1"/>
  <c r="A383" i="32"/>
  <c r="H383" i="32" s="1"/>
  <c r="I383" i="32" s="1"/>
  <c r="A292" i="32"/>
  <c r="H292" i="32" s="1"/>
  <c r="I292" i="32" s="1"/>
  <c r="A309" i="32"/>
  <c r="H309" i="32" s="1"/>
  <c r="I309" i="32" s="1"/>
  <c r="A403" i="32"/>
  <c r="H403" i="32" s="1"/>
  <c r="I403" i="32" s="1"/>
  <c r="A365" i="32"/>
  <c r="H365" i="32" s="1"/>
  <c r="I365" i="32" s="1"/>
  <c r="A367" i="32"/>
  <c r="H367" i="32" s="1"/>
  <c r="I367" i="32" s="1"/>
  <c r="A330" i="32"/>
  <c r="H330" i="32" s="1"/>
  <c r="I330" i="32" s="1"/>
  <c r="A337" i="32"/>
  <c r="H337" i="32" s="1"/>
  <c r="I337" i="32" s="1"/>
  <c r="A289" i="32"/>
  <c r="H289" i="32" s="1"/>
  <c r="I289" i="32" s="1"/>
  <c r="A250" i="32"/>
  <c r="H250" i="32" s="1"/>
  <c r="I250" i="32" s="1"/>
  <c r="A320" i="32"/>
  <c r="H320" i="32" s="1"/>
  <c r="I320" i="32" s="1"/>
  <c r="A231" i="32"/>
  <c r="H231" i="32" s="1"/>
  <c r="I231" i="32" s="1"/>
  <c r="A261" i="32"/>
  <c r="H261" i="32" s="1"/>
  <c r="I261" i="32" s="1"/>
  <c r="A317" i="32"/>
  <c r="H317" i="32" s="1"/>
  <c r="I317" i="32" s="1"/>
  <c r="A307" i="32"/>
  <c r="H307" i="32" s="1"/>
  <c r="I307" i="32" s="1"/>
  <c r="A364" i="32"/>
  <c r="H364" i="32" s="1"/>
  <c r="I364" i="32" s="1"/>
  <c r="A299" i="32"/>
  <c r="H299" i="32" s="1"/>
  <c r="I299" i="32" s="1"/>
  <c r="A247" i="32"/>
  <c r="H247" i="32" s="1"/>
  <c r="I247" i="32" s="1"/>
  <c r="A348" i="32"/>
  <c r="H348" i="32" s="1"/>
  <c r="I348" i="32" s="1"/>
  <c r="A314" i="32"/>
  <c r="H314" i="32" s="1"/>
  <c r="I314" i="32" s="1"/>
  <c r="A243" i="32"/>
  <c r="H243" i="32" s="1"/>
  <c r="I243" i="32" s="1"/>
  <c r="A352" i="32"/>
  <c r="H352" i="32" s="1"/>
  <c r="I352" i="32" s="1"/>
  <c r="A306" i="32"/>
  <c r="H306" i="32" s="1"/>
  <c r="I306" i="32" s="1"/>
  <c r="A236" i="32"/>
  <c r="H236" i="32" s="1"/>
  <c r="I236" i="32" s="1"/>
  <c r="A271" i="32"/>
  <c r="H271" i="32" s="1"/>
  <c r="I271" i="32" s="1"/>
  <c r="A372" i="32"/>
  <c r="H372" i="32" s="1"/>
  <c r="I372" i="32" s="1"/>
  <c r="A378" i="32"/>
  <c r="H378" i="32" s="1"/>
  <c r="I378" i="32" s="1"/>
  <c r="A331" i="32"/>
  <c r="H331" i="32" s="1"/>
  <c r="I331" i="32" s="1"/>
  <c r="A257" i="32"/>
  <c r="H257" i="32" s="1"/>
  <c r="I257" i="32" s="1"/>
  <c r="A356" i="32"/>
  <c r="H356" i="32" s="1"/>
  <c r="I356" i="32" s="1"/>
  <c r="A263" i="32"/>
  <c r="H263" i="32" s="1"/>
  <c r="I263" i="32" s="1"/>
  <c r="A363" i="32"/>
  <c r="H363" i="32" s="1"/>
  <c r="I363" i="32" s="1"/>
  <c r="A389" i="32"/>
  <c r="H389" i="32" s="1"/>
  <c r="I389" i="32" s="1"/>
  <c r="A319" i="32"/>
  <c r="H319" i="32" s="1"/>
  <c r="I319" i="32" s="1"/>
  <c r="A361" i="32"/>
  <c r="H361" i="32" s="1"/>
  <c r="I361" i="32" s="1"/>
  <c r="A297" i="32"/>
  <c r="H297" i="32" s="1"/>
  <c r="I297" i="32" s="1"/>
  <c r="A242" i="32"/>
  <c r="H242" i="32" s="1"/>
  <c r="I242" i="32" s="1"/>
  <c r="A267" i="32"/>
  <c r="H267" i="32" s="1"/>
  <c r="I267" i="32" s="1"/>
  <c r="A296" i="32"/>
  <c r="H296" i="32" s="1"/>
  <c r="I296" i="32" s="1"/>
  <c r="A239" i="32"/>
  <c r="H239" i="32" s="1"/>
  <c r="I239" i="32" s="1"/>
  <c r="A325" i="32"/>
  <c r="H325" i="32" s="1"/>
  <c r="I325" i="32" s="1"/>
  <c r="A262" i="32"/>
  <c r="H262" i="32" s="1"/>
  <c r="I262" i="32" s="1"/>
  <c r="A315" i="32"/>
  <c r="H315" i="32" s="1"/>
  <c r="I315" i="32" s="1"/>
  <c r="A274" i="32"/>
  <c r="H274" i="32" s="1"/>
  <c r="I274" i="32" s="1"/>
  <c r="A278" i="32"/>
  <c r="H278" i="32" s="1"/>
  <c r="I278" i="32" s="1"/>
  <c r="A400" i="32"/>
  <c r="H400" i="32" s="1"/>
  <c r="I400" i="32" s="1"/>
  <c r="A294" i="32"/>
  <c r="H294" i="32" s="1"/>
  <c r="I294" i="32" s="1"/>
  <c r="A300" i="32"/>
  <c r="H300" i="32" s="1"/>
  <c r="I300" i="32" s="1"/>
  <c r="A395" i="32"/>
  <c r="H395" i="32" s="1"/>
  <c r="I395" i="32" s="1"/>
  <c r="A368" i="32"/>
  <c r="H368" i="32" s="1"/>
  <c r="I368" i="32" s="1"/>
  <c r="A268" i="32"/>
  <c r="H268" i="32" s="1"/>
  <c r="I268" i="32" s="1"/>
  <c r="A343" i="32"/>
  <c r="H343" i="32" s="1"/>
  <c r="I343" i="32" s="1"/>
  <c r="A360" i="32"/>
  <c r="H360" i="32" s="1"/>
  <c r="I360" i="32" s="1"/>
  <c r="A339" i="32"/>
  <c r="H339" i="32" s="1"/>
  <c r="I339" i="32" s="1"/>
  <c r="A308" i="32"/>
  <c r="H308" i="32" s="1"/>
  <c r="I308" i="32" s="1"/>
  <c r="A276" i="32"/>
  <c r="H276" i="32" s="1"/>
  <c r="I276" i="32" s="1"/>
  <c r="A62" i="30"/>
  <c r="A114" i="30"/>
  <c r="A110" i="30"/>
  <c r="A119" i="30"/>
  <c r="A57" i="30"/>
  <c r="A94" i="30"/>
  <c r="A174" i="30"/>
  <c r="A166" i="30"/>
  <c r="A141" i="30"/>
  <c r="A154" i="30"/>
  <c r="A213" i="30"/>
  <c r="A96" i="30"/>
  <c r="A122" i="30"/>
  <c r="A74" i="30"/>
  <c r="A56" i="30"/>
  <c r="A108" i="30"/>
  <c r="A89" i="30"/>
  <c r="A142" i="30"/>
  <c r="A221" i="30"/>
  <c r="A70" i="30"/>
  <c r="A172" i="30"/>
  <c r="A64" i="30"/>
  <c r="A132" i="30"/>
  <c r="A144" i="30"/>
  <c r="A67" i="30"/>
  <c r="A180" i="30"/>
  <c r="A223" i="30"/>
  <c r="A194" i="30"/>
  <c r="A137" i="30"/>
  <c r="A146" i="30"/>
  <c r="A188" i="30"/>
  <c r="A211" i="30"/>
  <c r="A92" i="30"/>
  <c r="A150" i="30"/>
  <c r="A69" i="30"/>
  <c r="A95" i="30"/>
  <c r="A207" i="30"/>
  <c r="A187" i="30"/>
  <c r="A109" i="30"/>
  <c r="A63" i="30"/>
  <c r="A73" i="30"/>
  <c r="A126" i="30"/>
  <c r="A107" i="30"/>
  <c r="A152" i="30"/>
  <c r="A117" i="30"/>
  <c r="A106" i="30"/>
  <c r="A220" i="30"/>
  <c r="A65" i="30"/>
  <c r="A120" i="30"/>
  <c r="A210" i="30"/>
  <c r="A215" i="30"/>
  <c r="A199" i="30"/>
  <c r="A158" i="30"/>
  <c r="A112" i="30"/>
  <c r="A148" i="30"/>
  <c r="A98" i="30"/>
  <c r="A202" i="30"/>
  <c r="A84" i="30"/>
  <c r="A183" i="30"/>
  <c r="A224" i="30"/>
  <c r="A176" i="30"/>
  <c r="A79" i="30"/>
  <c r="A125" i="30"/>
  <c r="A161" i="30"/>
  <c r="A105" i="30"/>
  <c r="A214" i="30"/>
  <c r="A222" i="30"/>
  <c r="B45" i="30"/>
  <c r="A81" i="30"/>
  <c r="A90" i="30"/>
  <c r="A173" i="30"/>
  <c r="A155" i="30"/>
  <c r="A93" i="30"/>
  <c r="A190" i="30"/>
  <c r="A208" i="30"/>
  <c r="A201" i="30"/>
  <c r="A329" i="30"/>
  <c r="H329" i="30" s="1"/>
  <c r="I329" i="30" s="1"/>
  <c r="A87" i="30"/>
  <c r="A159" i="30"/>
  <c r="A113" i="30"/>
  <c r="A186" i="30"/>
  <c r="A101" i="30"/>
  <c r="A91" i="30"/>
  <c r="A162" i="30"/>
  <c r="A205" i="30"/>
  <c r="A134" i="30"/>
  <c r="A55" i="30"/>
  <c r="A54" i="30"/>
  <c r="A133" i="30"/>
  <c r="A196" i="30"/>
  <c r="A181" i="30"/>
  <c r="A53" i="30"/>
  <c r="A203" i="30"/>
  <c r="A140" i="30"/>
  <c r="A170" i="30"/>
  <c r="A103" i="30"/>
  <c r="A130" i="30"/>
  <c r="A138" i="30"/>
  <c r="A184" i="30"/>
  <c r="A111" i="30"/>
  <c r="A68" i="30"/>
  <c r="A128" i="30"/>
  <c r="A102" i="30"/>
  <c r="A61" i="30"/>
  <c r="A66" i="30"/>
  <c r="A100" i="30"/>
  <c r="A116" i="30"/>
  <c r="A193" i="30"/>
  <c r="A157" i="30"/>
  <c r="A82" i="30"/>
  <c r="A118" i="30"/>
  <c r="A177" i="30"/>
  <c r="A219" i="30"/>
  <c r="A85" i="30"/>
  <c r="A51" i="30"/>
  <c r="A191" i="30"/>
  <c r="A198" i="30"/>
  <c r="A160" i="30"/>
  <c r="A225" i="30"/>
  <c r="A58" i="30"/>
  <c r="A171" i="30"/>
  <c r="A179" i="30"/>
  <c r="A71" i="30"/>
  <c r="A135" i="30"/>
  <c r="A136" i="30"/>
  <c r="A115" i="30"/>
  <c r="A156" i="30"/>
  <c r="A80" i="30"/>
  <c r="A147" i="30"/>
  <c r="A60" i="30"/>
  <c r="A175" i="30"/>
  <c r="A72" i="30"/>
  <c r="A153" i="30"/>
  <c r="A200" i="30"/>
  <c r="A52" i="30"/>
  <c r="A139" i="30"/>
  <c r="A197" i="30"/>
  <c r="A83" i="30"/>
  <c r="A164" i="30"/>
  <c r="A165" i="30"/>
  <c r="A75" i="30"/>
  <c r="A212" i="30"/>
  <c r="A121" i="30"/>
  <c r="A123" i="30"/>
  <c r="A209" i="30"/>
  <c r="A167" i="30"/>
  <c r="A129" i="30"/>
  <c r="A59" i="30"/>
  <c r="A178" i="30"/>
  <c r="A218" i="30"/>
  <c r="A124" i="30"/>
  <c r="A77" i="30"/>
  <c r="A163" i="30"/>
  <c r="A86" i="30"/>
  <c r="A127" i="30"/>
  <c r="A189" i="30"/>
  <c r="A131" i="30"/>
  <c r="A97" i="30"/>
  <c r="A217" i="30"/>
  <c r="A318" i="30"/>
  <c r="H318" i="30" s="1"/>
  <c r="I318" i="30" s="1"/>
  <c r="A343" i="30"/>
  <c r="H343" i="30" s="1"/>
  <c r="I343" i="30" s="1"/>
  <c r="A314" i="30"/>
  <c r="H314" i="30" s="1"/>
  <c r="I314" i="30" s="1"/>
  <c r="A104" i="30"/>
  <c r="A206" i="30"/>
  <c r="A307" i="30"/>
  <c r="H307" i="30" s="1"/>
  <c r="I307" i="30" s="1"/>
  <c r="A291" i="30"/>
  <c r="H291" i="30" s="1"/>
  <c r="I291" i="30" s="1"/>
  <c r="A305" i="30"/>
  <c r="H305" i="30" s="1"/>
  <c r="I305" i="30" s="1"/>
  <c r="A326" i="30"/>
  <c r="H326" i="30" s="1"/>
  <c r="I326" i="30" s="1"/>
  <c r="A284" i="30"/>
  <c r="H284" i="30" s="1"/>
  <c r="I284" i="30" s="1"/>
  <c r="A372" i="30"/>
  <c r="H372" i="30" s="1"/>
  <c r="I372" i="30" s="1"/>
  <c r="A88" i="30"/>
  <c r="A78" i="30"/>
  <c r="A145" i="30"/>
  <c r="A204" i="30"/>
  <c r="A334" i="30"/>
  <c r="H334" i="30" s="1"/>
  <c r="I334" i="30" s="1"/>
  <c r="A230" i="30"/>
  <c r="H230" i="30" s="1"/>
  <c r="I230" i="30" s="1"/>
  <c r="A249" i="30"/>
  <c r="H249" i="30" s="1"/>
  <c r="I249" i="30" s="1"/>
  <c r="A185" i="30"/>
  <c r="A169" i="30"/>
  <c r="A168" i="30"/>
  <c r="A231" i="30"/>
  <c r="H231" i="30" s="1"/>
  <c r="I231" i="30" s="1"/>
  <c r="A253" i="30"/>
  <c r="H253" i="30" s="1"/>
  <c r="I253" i="30" s="1"/>
  <c r="A269" i="30"/>
  <c r="H269" i="30" s="1"/>
  <c r="I269" i="30" s="1"/>
  <c r="A278" i="30"/>
  <c r="H278" i="30" s="1"/>
  <c r="I278" i="30" s="1"/>
  <c r="A347" i="30"/>
  <c r="H347" i="30" s="1"/>
  <c r="I347" i="30" s="1"/>
  <c r="A345" i="30"/>
  <c r="H345" i="30" s="1"/>
  <c r="I345" i="30" s="1"/>
  <c r="A301" i="30"/>
  <c r="H301" i="30" s="1"/>
  <c r="I301" i="30" s="1"/>
  <c r="A324" i="30"/>
  <c r="H324" i="30" s="1"/>
  <c r="I324" i="30" s="1"/>
  <c r="A99" i="30"/>
  <c r="A151" i="30"/>
  <c r="A149" i="30"/>
  <c r="A289" i="30"/>
  <c r="H289" i="30" s="1"/>
  <c r="I289" i="30" s="1"/>
  <c r="A265" i="30"/>
  <c r="H265" i="30" s="1"/>
  <c r="I265" i="30" s="1"/>
  <c r="A283" i="30"/>
  <c r="H283" i="30" s="1"/>
  <c r="I283" i="30" s="1"/>
  <c r="A390" i="30"/>
  <c r="H390" i="30" s="1"/>
  <c r="I390" i="30" s="1"/>
  <c r="A182" i="30"/>
  <c r="A195" i="30"/>
  <c r="A398" i="30"/>
  <c r="H398" i="30" s="1"/>
  <c r="I398" i="30" s="1"/>
  <c r="A402" i="30"/>
  <c r="H402" i="30" s="1"/>
  <c r="I402" i="30" s="1"/>
  <c r="A351" i="30"/>
  <c r="H351" i="30" s="1"/>
  <c r="I351" i="30" s="1"/>
  <c r="A247" i="30"/>
  <c r="H247" i="30" s="1"/>
  <c r="I247" i="30" s="1"/>
  <c r="A371" i="30"/>
  <c r="H371" i="30" s="1"/>
  <c r="I371" i="30" s="1"/>
  <c r="A251" i="30"/>
  <c r="H251" i="30" s="1"/>
  <c r="I251" i="30" s="1"/>
  <c r="A299" i="30"/>
  <c r="H299" i="30" s="1"/>
  <c r="I299" i="30" s="1"/>
  <c r="A366" i="30"/>
  <c r="H366" i="30" s="1"/>
  <c r="I366" i="30" s="1"/>
  <c r="A342" i="30"/>
  <c r="H342" i="30" s="1"/>
  <c r="I342" i="30" s="1"/>
  <c r="A232" i="30"/>
  <c r="H232" i="30" s="1"/>
  <c r="I232" i="30" s="1"/>
  <c r="A216" i="30"/>
  <c r="A76" i="30"/>
  <c r="A374" i="30"/>
  <c r="H374" i="30" s="1"/>
  <c r="I374" i="30" s="1"/>
  <c r="A309" i="30"/>
  <c r="H309" i="30" s="1"/>
  <c r="I309" i="30" s="1"/>
  <c r="A303" i="30"/>
  <c r="H303" i="30" s="1"/>
  <c r="I303" i="30" s="1"/>
  <c r="A339" i="30"/>
  <c r="H339" i="30" s="1"/>
  <c r="I339" i="30" s="1"/>
  <c r="A306" i="30"/>
  <c r="H306" i="30" s="1"/>
  <c r="I306" i="30" s="1"/>
  <c r="A397" i="30"/>
  <c r="H397" i="30" s="1"/>
  <c r="I397" i="30" s="1"/>
  <c r="A275" i="30"/>
  <c r="H275" i="30" s="1"/>
  <c r="I275" i="30" s="1"/>
  <c r="A348" i="30"/>
  <c r="H348" i="30" s="1"/>
  <c r="I348" i="30" s="1"/>
  <c r="A192" i="30"/>
  <c r="A272" i="30"/>
  <c r="H272" i="30" s="1"/>
  <c r="I272" i="30" s="1"/>
  <c r="A304" i="30"/>
  <c r="H304" i="30" s="1"/>
  <c r="I304" i="30" s="1"/>
  <c r="A311" i="30"/>
  <c r="H311" i="30" s="1"/>
  <c r="I311" i="30" s="1"/>
  <c r="A235" i="30"/>
  <c r="H235" i="30" s="1"/>
  <c r="I235" i="30" s="1"/>
  <c r="A276" i="30"/>
  <c r="H276" i="30" s="1"/>
  <c r="I276" i="30" s="1"/>
  <c r="A296" i="30"/>
  <c r="H296" i="30" s="1"/>
  <c r="I296" i="30" s="1"/>
  <c r="A359" i="30"/>
  <c r="H359" i="30" s="1"/>
  <c r="I359" i="30" s="1"/>
  <c r="A369" i="30"/>
  <c r="H369" i="30" s="1"/>
  <c r="I369" i="30" s="1"/>
  <c r="A385" i="30"/>
  <c r="H385" i="30" s="1"/>
  <c r="I385" i="30" s="1"/>
  <c r="A256" i="30"/>
  <c r="H256" i="30" s="1"/>
  <c r="I256" i="30" s="1"/>
  <c r="A312" i="30"/>
  <c r="H312" i="30" s="1"/>
  <c r="I312" i="30" s="1"/>
  <c r="A310" i="30"/>
  <c r="H310" i="30" s="1"/>
  <c r="I310" i="30" s="1"/>
  <c r="A391" i="30"/>
  <c r="H391" i="30" s="1"/>
  <c r="I391" i="30" s="1"/>
  <c r="A297" i="30"/>
  <c r="H297" i="30" s="1"/>
  <c r="I297" i="30" s="1"/>
  <c r="A400" i="30"/>
  <c r="H400" i="30" s="1"/>
  <c r="I400" i="30" s="1"/>
  <c r="A337" i="30"/>
  <c r="H337" i="30" s="1"/>
  <c r="I337" i="30" s="1"/>
  <c r="A143" i="30"/>
  <c r="A363" i="30"/>
  <c r="H363" i="30" s="1"/>
  <c r="I363" i="30" s="1"/>
  <c r="A319" i="30"/>
  <c r="H319" i="30" s="1"/>
  <c r="I319" i="30" s="1"/>
  <c r="A241" i="30"/>
  <c r="H241" i="30" s="1"/>
  <c r="I241" i="30" s="1"/>
  <c r="A387" i="30"/>
  <c r="H387" i="30" s="1"/>
  <c r="I387" i="30" s="1"/>
  <c r="A333" i="30"/>
  <c r="H333" i="30" s="1"/>
  <c r="I333" i="30" s="1"/>
  <c r="A354" i="30"/>
  <c r="H354" i="30" s="1"/>
  <c r="I354" i="30" s="1"/>
  <c r="A252" i="30"/>
  <c r="H252" i="30" s="1"/>
  <c r="I252" i="30" s="1"/>
  <c r="A260" i="30"/>
  <c r="H260" i="30" s="1"/>
  <c r="I260" i="30" s="1"/>
  <c r="A268" i="30"/>
  <c r="H268" i="30" s="1"/>
  <c r="I268" i="30" s="1"/>
  <c r="A370" i="30"/>
  <c r="H370" i="30" s="1"/>
  <c r="I370" i="30" s="1"/>
  <c r="A396" i="30"/>
  <c r="H396" i="30" s="1"/>
  <c r="I396" i="30" s="1"/>
  <c r="A292" i="30"/>
  <c r="H292" i="30" s="1"/>
  <c r="I292" i="30" s="1"/>
  <c r="A244" i="30"/>
  <c r="H244" i="30" s="1"/>
  <c r="I244" i="30" s="1"/>
  <c r="A361" i="30"/>
  <c r="H361" i="30" s="1"/>
  <c r="I361" i="30" s="1"/>
  <c r="A229" i="30"/>
  <c r="H229" i="30" s="1"/>
  <c r="I229" i="30" s="1"/>
  <c r="A270" i="30"/>
  <c r="H270" i="30" s="1"/>
  <c r="I270" i="30" s="1"/>
  <c r="A344" i="30"/>
  <c r="H344" i="30" s="1"/>
  <c r="I344" i="30" s="1"/>
  <c r="A340" i="30"/>
  <c r="H340" i="30" s="1"/>
  <c r="I340" i="30" s="1"/>
  <c r="A358" i="30"/>
  <c r="H358" i="30" s="1"/>
  <c r="I358" i="30" s="1"/>
  <c r="A248" i="30"/>
  <c r="H248" i="30" s="1"/>
  <c r="I248" i="30" s="1"/>
  <c r="A313" i="30"/>
  <c r="H313" i="30" s="1"/>
  <c r="I313" i="30" s="1"/>
  <c r="A383" i="30"/>
  <c r="H383" i="30" s="1"/>
  <c r="I383" i="30" s="1"/>
  <c r="A384" i="30"/>
  <c r="H384" i="30" s="1"/>
  <c r="I384" i="30" s="1"/>
  <c r="A264" i="30"/>
  <c r="H264" i="30" s="1"/>
  <c r="I264" i="30" s="1"/>
  <c r="A258" i="30"/>
  <c r="H258" i="30" s="1"/>
  <c r="I258" i="30" s="1"/>
  <c r="A330" i="30"/>
  <c r="H330" i="30" s="1"/>
  <c r="I330" i="30" s="1"/>
  <c r="A285" i="30"/>
  <c r="H285" i="30" s="1"/>
  <c r="I285" i="30" s="1"/>
  <c r="A373" i="30"/>
  <c r="H373" i="30" s="1"/>
  <c r="I373" i="30" s="1"/>
  <c r="A323" i="30"/>
  <c r="H323" i="30" s="1"/>
  <c r="I323" i="30" s="1"/>
  <c r="A376" i="30"/>
  <c r="H376" i="30" s="1"/>
  <c r="I376" i="30" s="1"/>
  <c r="A263" i="30"/>
  <c r="H263" i="30" s="1"/>
  <c r="I263" i="30" s="1"/>
  <c r="A399" i="30"/>
  <c r="H399" i="30" s="1"/>
  <c r="I399" i="30" s="1"/>
  <c r="A298" i="30"/>
  <c r="H298" i="30" s="1"/>
  <c r="I298" i="30" s="1"/>
  <c r="A236" i="30"/>
  <c r="H236" i="30" s="1"/>
  <c r="I236" i="30" s="1"/>
  <c r="A346" i="30"/>
  <c r="H346" i="30" s="1"/>
  <c r="I346" i="30" s="1"/>
  <c r="A302" i="30"/>
  <c r="H302" i="30" s="1"/>
  <c r="I302" i="30" s="1"/>
  <c r="A378" i="30"/>
  <c r="H378" i="30" s="1"/>
  <c r="I378" i="30" s="1"/>
  <c r="A243" i="30"/>
  <c r="H243" i="30" s="1"/>
  <c r="I243" i="30" s="1"/>
  <c r="A245" i="30"/>
  <c r="H245" i="30" s="1"/>
  <c r="I245" i="30" s="1"/>
  <c r="A368" i="30"/>
  <c r="H368" i="30" s="1"/>
  <c r="I368" i="30" s="1"/>
  <c r="A279" i="30"/>
  <c r="H279" i="30" s="1"/>
  <c r="I279" i="30" s="1"/>
  <c r="A233" i="30"/>
  <c r="H233" i="30" s="1"/>
  <c r="I233" i="30" s="1"/>
  <c r="A262" i="30"/>
  <c r="H262" i="30" s="1"/>
  <c r="I262" i="30" s="1"/>
  <c r="A367" i="30"/>
  <c r="H367" i="30" s="1"/>
  <c r="I367" i="30" s="1"/>
  <c r="A335" i="30"/>
  <c r="H335" i="30" s="1"/>
  <c r="I335" i="30" s="1"/>
  <c r="A280" i="30"/>
  <c r="H280" i="30" s="1"/>
  <c r="I280" i="30" s="1"/>
  <c r="A250" i="30"/>
  <c r="H250" i="30" s="1"/>
  <c r="I250" i="30" s="1"/>
  <c r="A350" i="30"/>
  <c r="H350" i="30" s="1"/>
  <c r="I350" i="30" s="1"/>
  <c r="A379" i="30"/>
  <c r="H379" i="30" s="1"/>
  <c r="I379" i="30" s="1"/>
  <c r="A381" i="30"/>
  <c r="H381" i="30" s="1"/>
  <c r="I381" i="30" s="1"/>
  <c r="A352" i="30"/>
  <c r="H352" i="30" s="1"/>
  <c r="I352" i="30" s="1"/>
  <c r="A356" i="30"/>
  <c r="H356" i="30" s="1"/>
  <c r="I356" i="30" s="1"/>
  <c r="A266" i="30"/>
  <c r="H266" i="30" s="1"/>
  <c r="I266" i="30" s="1"/>
  <c r="A293" i="30"/>
  <c r="H293" i="30" s="1"/>
  <c r="I293" i="30" s="1"/>
  <c r="A328" i="30"/>
  <c r="H328" i="30" s="1"/>
  <c r="I328" i="30" s="1"/>
  <c r="A393" i="30"/>
  <c r="H393" i="30" s="1"/>
  <c r="I393" i="30" s="1"/>
  <c r="A271" i="30"/>
  <c r="H271" i="30" s="1"/>
  <c r="I271" i="30" s="1"/>
  <c r="A317" i="30"/>
  <c r="H317" i="30" s="1"/>
  <c r="I317" i="30" s="1"/>
  <c r="A389" i="30"/>
  <c r="H389" i="30" s="1"/>
  <c r="I389" i="30" s="1"/>
  <c r="A295" i="30"/>
  <c r="H295" i="30" s="1"/>
  <c r="I295" i="30" s="1"/>
  <c r="A332" i="30"/>
  <c r="H332" i="30" s="1"/>
  <c r="I332" i="30" s="1"/>
  <c r="A386" i="30"/>
  <c r="H386" i="30" s="1"/>
  <c r="I386" i="30" s="1"/>
  <c r="A277" i="30"/>
  <c r="H277" i="30" s="1"/>
  <c r="I277" i="30" s="1"/>
  <c r="A355" i="30"/>
  <c r="H355" i="30" s="1"/>
  <c r="I355" i="30" s="1"/>
  <c r="A349" i="30"/>
  <c r="H349" i="30" s="1"/>
  <c r="I349" i="30" s="1"/>
  <c r="A375" i="30"/>
  <c r="H375" i="30" s="1"/>
  <c r="I375" i="30" s="1"/>
  <c r="A259" i="30"/>
  <c r="H259" i="30" s="1"/>
  <c r="I259" i="30" s="1"/>
  <c r="A273" i="30"/>
  <c r="H273" i="30" s="1"/>
  <c r="I273" i="30" s="1"/>
  <c r="A267" i="30"/>
  <c r="H267" i="30" s="1"/>
  <c r="I267" i="30" s="1"/>
  <c r="A403" i="30"/>
  <c r="H403" i="30" s="1"/>
  <c r="I403" i="30" s="1"/>
  <c r="A327" i="30"/>
  <c r="H327" i="30" s="1"/>
  <c r="I327" i="30" s="1"/>
  <c r="A365" i="30"/>
  <c r="H365" i="30" s="1"/>
  <c r="I365" i="30" s="1"/>
  <c r="A336" i="30"/>
  <c r="H336" i="30" s="1"/>
  <c r="I336" i="30" s="1"/>
  <c r="A392" i="30"/>
  <c r="H392" i="30" s="1"/>
  <c r="I392" i="30" s="1"/>
  <c r="A234" i="30"/>
  <c r="H234" i="30" s="1"/>
  <c r="I234" i="30" s="1"/>
  <c r="A338" i="30"/>
  <c r="H338" i="30" s="1"/>
  <c r="I338" i="30" s="1"/>
  <c r="A401" i="30"/>
  <c r="H401" i="30" s="1"/>
  <c r="I401" i="30" s="1"/>
  <c r="A240" i="30"/>
  <c r="H240" i="30" s="1"/>
  <c r="I240" i="30" s="1"/>
  <c r="A325" i="30"/>
  <c r="H325" i="30" s="1"/>
  <c r="I325" i="30" s="1"/>
  <c r="A364" i="30"/>
  <c r="H364" i="30" s="1"/>
  <c r="I364" i="30" s="1"/>
  <c r="A281" i="30"/>
  <c r="H281" i="30" s="1"/>
  <c r="I281" i="30" s="1"/>
  <c r="A257" i="30"/>
  <c r="H257" i="30" s="1"/>
  <c r="I257" i="30" s="1"/>
  <c r="A294" i="30"/>
  <c r="H294" i="30" s="1"/>
  <c r="I294" i="30" s="1"/>
  <c r="A382" i="30"/>
  <c r="H382" i="30" s="1"/>
  <c r="I382" i="30" s="1"/>
  <c r="A357" i="30"/>
  <c r="H357" i="30" s="1"/>
  <c r="I357" i="30" s="1"/>
  <c r="A308" i="30"/>
  <c r="H308" i="30" s="1"/>
  <c r="I308" i="30" s="1"/>
  <c r="A239" i="30"/>
  <c r="H239" i="30" s="1"/>
  <c r="I239" i="30" s="1"/>
  <c r="A315" i="30"/>
  <c r="H315" i="30" s="1"/>
  <c r="I315" i="30" s="1"/>
  <c r="A288" i="30"/>
  <c r="H288" i="30" s="1"/>
  <c r="I288" i="30" s="1"/>
  <c r="A321" i="30"/>
  <c r="H321" i="30" s="1"/>
  <c r="I321" i="30" s="1"/>
  <c r="A300" i="30"/>
  <c r="H300" i="30" s="1"/>
  <c r="I300" i="30" s="1"/>
  <c r="A316" i="30"/>
  <c r="H316" i="30" s="1"/>
  <c r="I316" i="30" s="1"/>
  <c r="A246" i="30"/>
  <c r="H246" i="30" s="1"/>
  <c r="I246" i="30" s="1"/>
  <c r="A360" i="30"/>
  <c r="H360" i="30" s="1"/>
  <c r="I360" i="30" s="1"/>
  <c r="A274" i="30"/>
  <c r="H274" i="30" s="1"/>
  <c r="I274" i="30" s="1"/>
  <c r="A290" i="30"/>
  <c r="H290" i="30" s="1"/>
  <c r="I290" i="30" s="1"/>
  <c r="A341" i="30"/>
  <c r="H341" i="30" s="1"/>
  <c r="I341" i="30" s="1"/>
  <c r="A394" i="30"/>
  <c r="H394" i="30" s="1"/>
  <c r="I394" i="30" s="1"/>
  <c r="A286" i="30"/>
  <c r="H286" i="30" s="1"/>
  <c r="I286" i="30" s="1"/>
  <c r="A377" i="30"/>
  <c r="H377" i="30" s="1"/>
  <c r="I377" i="30" s="1"/>
  <c r="A237" i="30"/>
  <c r="H237" i="30" s="1"/>
  <c r="I237" i="30" s="1"/>
  <c r="A242" i="30"/>
  <c r="H242" i="30" s="1"/>
  <c r="I242" i="30" s="1"/>
  <c r="A353" i="30"/>
  <c r="H353" i="30" s="1"/>
  <c r="I353" i="30" s="1"/>
  <c r="A282" i="30"/>
  <c r="H282" i="30" s="1"/>
  <c r="I282" i="30" s="1"/>
  <c r="A254" i="30"/>
  <c r="H254" i="30" s="1"/>
  <c r="I254" i="30" s="1"/>
  <c r="A388" i="30"/>
  <c r="H388" i="30" s="1"/>
  <c r="I388" i="30" s="1"/>
  <c r="A261" i="30"/>
  <c r="H261" i="30" s="1"/>
  <c r="I261" i="30" s="1"/>
  <c r="A322" i="30"/>
  <c r="H322" i="30" s="1"/>
  <c r="I322" i="30" s="1"/>
  <c r="A255" i="30"/>
  <c r="H255" i="30" s="1"/>
  <c r="I255" i="30" s="1"/>
  <c r="A331" i="30"/>
  <c r="H331" i="30" s="1"/>
  <c r="I331" i="30" s="1"/>
  <c r="A395" i="30"/>
  <c r="H395" i="30" s="1"/>
  <c r="I395" i="30" s="1"/>
  <c r="A362" i="30"/>
  <c r="H362" i="30" s="1"/>
  <c r="I362" i="30" s="1"/>
  <c r="A287" i="30"/>
  <c r="H287" i="30" s="1"/>
  <c r="I287" i="30" s="1"/>
  <c r="A320" i="30"/>
  <c r="H320" i="30" s="1"/>
  <c r="I320" i="30" s="1"/>
  <c r="A238" i="30"/>
  <c r="H238" i="30" s="1"/>
  <c r="I238" i="30" s="1"/>
  <c r="A380" i="30"/>
  <c r="H380" i="30" s="1"/>
  <c r="I380" i="30" s="1"/>
  <c r="G84" i="29"/>
  <c r="A126" i="32"/>
  <c r="A61" i="32"/>
  <c r="A115" i="32"/>
  <c r="A133" i="32"/>
  <c r="A164" i="32"/>
  <c r="A168" i="32"/>
  <c r="A204" i="32"/>
  <c r="A398" i="32"/>
  <c r="H398" i="32" s="1"/>
  <c r="I398" i="32" s="1"/>
  <c r="A67" i="32"/>
  <c r="A176" i="32"/>
  <c r="A69" i="32"/>
  <c r="A118" i="32"/>
  <c r="A72" i="32"/>
  <c r="A120" i="32"/>
  <c r="A110" i="32"/>
  <c r="A184" i="32"/>
  <c r="A174" i="32"/>
  <c r="BD312" i="1"/>
  <c r="A195" i="32"/>
  <c r="A73" i="32"/>
  <c r="L50" i="27"/>
  <c r="S50" i="27"/>
  <c r="P66" i="35"/>
  <c r="Q66" i="35"/>
  <c r="J112" i="29"/>
  <c r="F84" i="29"/>
  <c r="T15" i="19"/>
  <c r="A354" i="32"/>
  <c r="H354" i="32" s="1"/>
  <c r="I354" i="32" s="1"/>
  <c r="A80" i="32"/>
  <c r="A336" i="32"/>
  <c r="H336" i="32" s="1"/>
  <c r="I336" i="32" s="1"/>
  <c r="A146" i="32"/>
  <c r="A199" i="32"/>
  <c r="A139" i="32"/>
  <c r="A312" i="32"/>
  <c r="H312" i="32" s="1"/>
  <c r="I312" i="32" s="1"/>
  <c r="A357" i="32"/>
  <c r="H357" i="32" s="1"/>
  <c r="I357" i="32" s="1"/>
  <c r="A322" i="32"/>
  <c r="H322" i="32" s="1"/>
  <c r="I322" i="32" s="1"/>
  <c r="A399" i="32"/>
  <c r="H399" i="32" s="1"/>
  <c r="I399" i="32" s="1"/>
  <c r="A83" i="32"/>
  <c r="A117" i="32"/>
  <c r="A98" i="32"/>
  <c r="A66" i="32"/>
  <c r="A401" i="32"/>
  <c r="H401" i="32" s="1"/>
  <c r="I401" i="32" s="1"/>
  <c r="A215" i="32"/>
  <c r="A156" i="32"/>
  <c r="A302" i="32"/>
  <c r="H302" i="32" s="1"/>
  <c r="I302" i="32" s="1"/>
  <c r="A94" i="32"/>
  <c r="P67" i="36"/>
  <c r="Q67" i="36"/>
  <c r="P67" i="35"/>
  <c r="Q67" i="35"/>
  <c r="A97" i="32"/>
  <c r="A65" i="32"/>
  <c r="A51" i="32"/>
  <c r="A207" i="32"/>
  <c r="A370" i="32"/>
  <c r="H370" i="32" s="1"/>
  <c r="I370" i="32" s="1"/>
  <c r="A311" i="32"/>
  <c r="H311" i="32" s="1"/>
  <c r="I311" i="32" s="1"/>
  <c r="A151" i="32"/>
  <c r="A132" i="32"/>
  <c r="A217" i="32"/>
  <c r="A371" i="32"/>
  <c r="H371" i="32" s="1"/>
  <c r="I371" i="32" s="1"/>
  <c r="A60" i="32"/>
  <c r="A129" i="32"/>
  <c r="A182" i="32"/>
  <c r="A304" i="32"/>
  <c r="H304" i="32" s="1"/>
  <c r="I304" i="32" s="1"/>
  <c r="A180" i="32"/>
  <c r="A205" i="32"/>
  <c r="A101" i="32"/>
  <c r="A393" i="32"/>
  <c r="H393" i="32" s="1"/>
  <c r="I393" i="32" s="1"/>
  <c r="A74" i="32"/>
  <c r="Q67" i="16"/>
  <c r="L50" i="26"/>
  <c r="S50" i="26"/>
  <c r="T44" i="16"/>
  <c r="T55" i="16"/>
  <c r="A277" i="32"/>
  <c r="H277" i="32" s="1"/>
  <c r="I277" i="32" s="1"/>
  <c r="A85" i="32"/>
  <c r="A266" i="32"/>
  <c r="H266" i="32" s="1"/>
  <c r="I266" i="32" s="1"/>
  <c r="A149" i="32"/>
  <c r="A287" i="32"/>
  <c r="H287" i="32" s="1"/>
  <c r="I287" i="32" s="1"/>
  <c r="B45" i="32"/>
  <c r="A99" i="32"/>
  <c r="A213" i="32"/>
  <c r="A379" i="32"/>
  <c r="H379" i="32" s="1"/>
  <c r="I379" i="32" s="1"/>
  <c r="A123" i="32"/>
  <c r="A350" i="32"/>
  <c r="H350" i="32" s="1"/>
  <c r="I350" i="32" s="1"/>
  <c r="A298" i="32"/>
  <c r="H298" i="32" s="1"/>
  <c r="I298" i="32" s="1"/>
  <c r="A95" i="32"/>
  <c r="A64" i="32"/>
  <c r="A188" i="32"/>
  <c r="A229" i="32"/>
  <c r="H229" i="32" s="1"/>
  <c r="I229" i="32" s="1"/>
  <c r="A220" i="32"/>
  <c r="A91" i="32"/>
  <c r="A163" i="32"/>
  <c r="A182" i="33"/>
  <c r="A352" i="33"/>
  <c r="H352" i="33" s="1"/>
  <c r="I352" i="33" s="1"/>
  <c r="A193" i="33"/>
  <c r="A323" i="33"/>
  <c r="H323" i="33" s="1"/>
  <c r="I323" i="33" s="1"/>
  <c r="A126" i="33"/>
  <c r="A160" i="33"/>
  <c r="A197" i="33"/>
  <c r="A163" i="33"/>
  <c r="A176" i="33"/>
  <c r="A377" i="33"/>
  <c r="H377" i="33" s="1"/>
  <c r="I377" i="33" s="1"/>
  <c r="A387" i="33"/>
  <c r="H387" i="33" s="1"/>
  <c r="I387" i="33" s="1"/>
  <c r="A173" i="33"/>
  <c r="A337" i="33"/>
  <c r="H337" i="33" s="1"/>
  <c r="I337" i="33" s="1"/>
  <c r="A279" i="33"/>
  <c r="H279" i="33" s="1"/>
  <c r="I279" i="33" s="1"/>
  <c r="A211" i="33"/>
  <c r="A169" i="33"/>
  <c r="A170" i="33"/>
  <c r="A260" i="33"/>
  <c r="H260" i="33" s="1"/>
  <c r="I260" i="33" s="1"/>
  <c r="A115" i="33"/>
  <c r="A84" i="33"/>
  <c r="A150" i="33"/>
  <c r="A63" i="33"/>
  <c r="A165" i="33"/>
  <c r="A140" i="33"/>
  <c r="A213" i="33"/>
  <c r="A123" i="33"/>
  <c r="A101" i="33"/>
  <c r="A207" i="33"/>
  <c r="A289" i="33"/>
  <c r="H289" i="33" s="1"/>
  <c r="I289" i="33" s="1"/>
  <c r="A76" i="33"/>
  <c r="A177" i="33"/>
  <c r="A200" i="33"/>
  <c r="A240" i="33"/>
  <c r="H240" i="33" s="1"/>
  <c r="I240" i="33" s="1"/>
  <c r="A329" i="33"/>
  <c r="H329" i="33" s="1"/>
  <c r="I329" i="33" s="1"/>
  <c r="A304" i="33"/>
  <c r="H304" i="33" s="1"/>
  <c r="I304" i="33" s="1"/>
  <c r="A214" i="33"/>
  <c r="A161" i="33"/>
  <c r="A220" i="33"/>
  <c r="A164" i="33"/>
  <c r="A141" i="33"/>
  <c r="A113" i="33"/>
  <c r="A134" i="33"/>
  <c r="A120" i="33"/>
  <c r="A64" i="33"/>
  <c r="A51" i="33"/>
  <c r="A139" i="33"/>
  <c r="A225" i="33"/>
  <c r="A188" i="33"/>
  <c r="A355" i="33"/>
  <c r="H355" i="33" s="1"/>
  <c r="I355" i="33" s="1"/>
  <c r="A93" i="33"/>
  <c r="A57" i="33"/>
  <c r="A361" i="33"/>
  <c r="H361" i="33" s="1"/>
  <c r="I361" i="33" s="1"/>
  <c r="A181" i="33"/>
  <c r="A362" i="33"/>
  <c r="H362" i="33" s="1"/>
  <c r="I362" i="33" s="1"/>
  <c r="A80" i="33"/>
  <c r="A403" i="33"/>
  <c r="H403" i="33" s="1"/>
  <c r="I403" i="33" s="1"/>
  <c r="A166" i="33"/>
  <c r="A183" i="33"/>
  <c r="A316" i="33"/>
  <c r="H316" i="33" s="1"/>
  <c r="I316" i="33" s="1"/>
  <c r="A208" i="33"/>
  <c r="A146" i="33"/>
  <c r="A91" i="33"/>
  <c r="A69" i="33"/>
  <c r="A122" i="33"/>
  <c r="A86" i="33"/>
  <c r="A185" i="33"/>
  <c r="A343" i="33"/>
  <c r="H343" i="33" s="1"/>
  <c r="I343" i="33" s="1"/>
  <c r="A238" i="33"/>
  <c r="H238" i="33" s="1"/>
  <c r="I238" i="33" s="1"/>
  <c r="A209" i="33"/>
  <c r="A114" i="33"/>
  <c r="A201" i="33"/>
  <c r="A116" i="33"/>
  <c r="A221" i="33"/>
  <c r="A85" i="33"/>
  <c r="A370" i="33"/>
  <c r="H370" i="33" s="1"/>
  <c r="I370" i="33" s="1"/>
  <c r="A254" i="33"/>
  <c r="H254" i="33" s="1"/>
  <c r="I254" i="33" s="1"/>
  <c r="A190" i="33"/>
  <c r="A218" i="33"/>
  <c r="A204" i="33"/>
  <c r="A392" i="33"/>
  <c r="H392" i="33" s="1"/>
  <c r="I392" i="33" s="1"/>
  <c r="A277" i="33"/>
  <c r="H277" i="33" s="1"/>
  <c r="I277" i="33" s="1"/>
  <c r="A158" i="33"/>
  <c r="A111" i="33"/>
  <c r="A73" i="33"/>
  <c r="A106" i="33"/>
  <c r="A216" i="33"/>
  <c r="A217" i="33"/>
  <c r="A328" i="33"/>
  <c r="H328" i="33" s="1"/>
  <c r="I328" i="33" s="1"/>
  <c r="A223" i="33"/>
  <c r="A58" i="33"/>
  <c r="A75" i="33"/>
  <c r="A167" i="33"/>
  <c r="A215" i="33"/>
  <c r="A349" i="33"/>
  <c r="H349" i="33" s="1"/>
  <c r="I349" i="33" s="1"/>
  <c r="A149" i="33"/>
  <c r="A399" i="33"/>
  <c r="H399" i="33" s="1"/>
  <c r="I399" i="33" s="1"/>
  <c r="A168" i="33"/>
  <c r="A259" i="33"/>
  <c r="H259" i="33" s="1"/>
  <c r="I259" i="33" s="1"/>
  <c r="A229" i="33"/>
  <c r="H229" i="33" s="1"/>
  <c r="I229" i="33" s="1"/>
  <c r="A199" i="33"/>
  <c r="A251" i="33"/>
  <c r="H251" i="33" s="1"/>
  <c r="I251" i="33" s="1"/>
  <c r="A154" i="33"/>
  <c r="A82" i="33"/>
  <c r="A65" i="33"/>
  <c r="A71" i="33"/>
  <c r="A354" i="33"/>
  <c r="H354" i="33" s="1"/>
  <c r="I354" i="33" s="1"/>
  <c r="A162" i="33"/>
  <c r="A219" i="33"/>
  <c r="A198" i="33"/>
  <c r="A205" i="33"/>
  <c r="A203" i="33"/>
  <c r="A144" i="33"/>
  <c r="A224" i="33"/>
  <c r="A202" i="33"/>
  <c r="A142" i="33"/>
  <c r="A109" i="33"/>
  <c r="A196" i="33"/>
  <c r="A147" i="33"/>
  <c r="A345" i="33"/>
  <c r="H345" i="33" s="1"/>
  <c r="I345" i="33" s="1"/>
  <c r="A401" i="33"/>
  <c r="H401" i="33" s="1"/>
  <c r="I401" i="33" s="1"/>
  <c r="A178" i="33"/>
  <c r="A206" i="33"/>
  <c r="A186" i="33"/>
  <c r="A192" i="33"/>
  <c r="A155" i="33"/>
  <c r="A297" i="33"/>
  <c r="H297" i="33" s="1"/>
  <c r="I297" i="33" s="1"/>
  <c r="A156" i="33"/>
  <c r="A125" i="33"/>
  <c r="A138" i="33"/>
  <c r="A194" i="33"/>
  <c r="A222" i="33"/>
  <c r="A342" i="33"/>
  <c r="H342" i="33" s="1"/>
  <c r="I342" i="33" s="1"/>
  <c r="A184" i="33"/>
  <c r="A187" i="33"/>
  <c r="A394" i="33"/>
  <c r="H394" i="33" s="1"/>
  <c r="I394" i="33" s="1"/>
  <c r="A212" i="33"/>
  <c r="A331" i="33"/>
  <c r="H331" i="33" s="1"/>
  <c r="I331" i="33" s="1"/>
  <c r="A372" i="33"/>
  <c r="H372" i="33" s="1"/>
  <c r="I372" i="33" s="1"/>
  <c r="A89" i="33"/>
  <c r="A210" i="33"/>
  <c r="A195" i="33"/>
  <c r="A152" i="33"/>
  <c r="A107" i="33"/>
  <c r="A189" i="33"/>
  <c r="A179" i="33"/>
  <c r="A143" i="33"/>
  <c r="A60" i="33"/>
  <c r="A97" i="33"/>
  <c r="A92" i="33"/>
  <c r="A94" i="33"/>
  <c r="A112" i="33"/>
  <c r="A388" i="33"/>
  <c r="H388" i="33" s="1"/>
  <c r="I388" i="33" s="1"/>
  <c r="A175" i="33"/>
  <c r="A151" i="33"/>
  <c r="A172" i="33"/>
  <c r="A174" i="33"/>
  <c r="A87" i="33"/>
  <c r="A191" i="33"/>
  <c r="A356" i="33"/>
  <c r="H356" i="33" s="1"/>
  <c r="I356" i="33" s="1"/>
  <c r="A180" i="33"/>
  <c r="A108" i="33"/>
  <c r="A363" i="33"/>
  <c r="H363" i="33" s="1"/>
  <c r="I363" i="33" s="1"/>
  <c r="A400" i="33"/>
  <c r="H400" i="33" s="1"/>
  <c r="I400" i="33" s="1"/>
  <c r="A348" i="33"/>
  <c r="H348" i="33" s="1"/>
  <c r="I348" i="33" s="1"/>
  <c r="A171" i="33"/>
  <c r="A357" i="33"/>
  <c r="H357" i="33" s="1"/>
  <c r="I357" i="33" s="1"/>
  <c r="A98" i="33"/>
  <c r="A102" i="33"/>
  <c r="A128" i="33"/>
  <c r="A59" i="33"/>
  <c r="A77" i="33"/>
  <c r="A74" i="33"/>
  <c r="A56" i="33"/>
  <c r="A129" i="33"/>
  <c r="A130" i="33"/>
  <c r="A121" i="33"/>
  <c r="A302" i="33"/>
  <c r="H302" i="33" s="1"/>
  <c r="I302" i="33" s="1"/>
  <c r="A340" i="33"/>
  <c r="H340" i="33" s="1"/>
  <c r="I340" i="33" s="1"/>
  <c r="A353" i="33"/>
  <c r="H353" i="33" s="1"/>
  <c r="I353" i="33" s="1"/>
  <c r="A281" i="33"/>
  <c r="H281" i="33" s="1"/>
  <c r="I281" i="33" s="1"/>
  <c r="A386" i="33"/>
  <c r="H386" i="33" s="1"/>
  <c r="I386" i="33" s="1"/>
  <c r="A296" i="33"/>
  <c r="H296" i="33" s="1"/>
  <c r="I296" i="33" s="1"/>
  <c r="A303" i="33"/>
  <c r="H303" i="33" s="1"/>
  <c r="I303" i="33" s="1"/>
  <c r="A250" i="33"/>
  <c r="H250" i="33" s="1"/>
  <c r="I250" i="33" s="1"/>
  <c r="A287" i="33"/>
  <c r="H287" i="33" s="1"/>
  <c r="I287" i="33" s="1"/>
  <c r="A330" i="33"/>
  <c r="H330" i="33" s="1"/>
  <c r="I330" i="33" s="1"/>
  <c r="A318" i="33"/>
  <c r="H318" i="33" s="1"/>
  <c r="I318" i="33" s="1"/>
  <c r="A319" i="33"/>
  <c r="H319" i="33" s="1"/>
  <c r="I319" i="33" s="1"/>
  <c r="A332" i="33"/>
  <c r="H332" i="33" s="1"/>
  <c r="I332" i="33" s="1"/>
  <c r="A285" i="33"/>
  <c r="H285" i="33" s="1"/>
  <c r="I285" i="33" s="1"/>
  <c r="A305" i="33"/>
  <c r="H305" i="33" s="1"/>
  <c r="I305" i="33" s="1"/>
  <c r="A282" i="33"/>
  <c r="H282" i="33" s="1"/>
  <c r="I282" i="33" s="1"/>
  <c r="A271" i="33"/>
  <c r="H271" i="33" s="1"/>
  <c r="I271" i="33" s="1"/>
  <c r="A265" i="33"/>
  <c r="H265" i="33" s="1"/>
  <c r="I265" i="33" s="1"/>
  <c r="A52" i="33"/>
  <c r="A110" i="33"/>
  <c r="A105" i="33"/>
  <c r="A68" i="33"/>
  <c r="A104" i="33"/>
  <c r="A127" i="33"/>
  <c r="A379" i="33"/>
  <c r="H379" i="33" s="1"/>
  <c r="I379" i="33" s="1"/>
  <c r="A375" i="33"/>
  <c r="H375" i="33" s="1"/>
  <c r="I375" i="33" s="1"/>
  <c r="A308" i="33"/>
  <c r="H308" i="33" s="1"/>
  <c r="I308" i="33" s="1"/>
  <c r="A365" i="33"/>
  <c r="H365" i="33" s="1"/>
  <c r="I365" i="33" s="1"/>
  <c r="A396" i="33"/>
  <c r="H396" i="33" s="1"/>
  <c r="I396" i="33" s="1"/>
  <c r="A371" i="33"/>
  <c r="H371" i="33" s="1"/>
  <c r="I371" i="33" s="1"/>
  <c r="A373" i="33"/>
  <c r="H373" i="33" s="1"/>
  <c r="I373" i="33" s="1"/>
  <c r="A366" i="33"/>
  <c r="H366" i="33" s="1"/>
  <c r="I366" i="33" s="1"/>
  <c r="A313" i="33"/>
  <c r="H313" i="33" s="1"/>
  <c r="I313" i="33" s="1"/>
  <c r="A269" i="33"/>
  <c r="H269" i="33" s="1"/>
  <c r="I269" i="33" s="1"/>
  <c r="A333" i="33"/>
  <c r="H333" i="33" s="1"/>
  <c r="I333" i="33" s="1"/>
  <c r="A288" i="33"/>
  <c r="H288" i="33" s="1"/>
  <c r="I288" i="33" s="1"/>
  <c r="A320" i="33"/>
  <c r="H320" i="33" s="1"/>
  <c r="I320" i="33" s="1"/>
  <c r="A280" i="33"/>
  <c r="H280" i="33" s="1"/>
  <c r="I280" i="33" s="1"/>
  <c r="B45" i="33"/>
  <c r="A54" i="33"/>
  <c r="A66" i="33"/>
  <c r="A119" i="33"/>
  <c r="A79" i="33"/>
  <c r="A397" i="33"/>
  <c r="H397" i="33" s="1"/>
  <c r="I397" i="33" s="1"/>
  <c r="A359" i="33"/>
  <c r="H359" i="33" s="1"/>
  <c r="I359" i="33" s="1"/>
  <c r="A255" i="33"/>
  <c r="H255" i="33" s="1"/>
  <c r="I255" i="33" s="1"/>
  <c r="A374" i="33"/>
  <c r="H374" i="33" s="1"/>
  <c r="I374" i="33" s="1"/>
  <c r="A273" i="33"/>
  <c r="H273" i="33" s="1"/>
  <c r="I273" i="33" s="1"/>
  <c r="A278" i="33"/>
  <c r="H278" i="33" s="1"/>
  <c r="I278" i="33" s="1"/>
  <c r="A317" i="33"/>
  <c r="H317" i="33" s="1"/>
  <c r="I317" i="33" s="1"/>
  <c r="A327" i="33"/>
  <c r="H327" i="33" s="1"/>
  <c r="I327" i="33" s="1"/>
  <c r="A298" i="33"/>
  <c r="H298" i="33" s="1"/>
  <c r="I298" i="33" s="1"/>
  <c r="A230" i="33"/>
  <c r="H230" i="33" s="1"/>
  <c r="I230" i="33" s="1"/>
  <c r="A314" i="33"/>
  <c r="H314" i="33" s="1"/>
  <c r="I314" i="33" s="1"/>
  <c r="A231" i="33"/>
  <c r="H231" i="33" s="1"/>
  <c r="I231" i="33" s="1"/>
  <c r="A295" i="33"/>
  <c r="H295" i="33" s="1"/>
  <c r="I295" i="33" s="1"/>
  <c r="A325" i="33"/>
  <c r="H325" i="33" s="1"/>
  <c r="I325" i="33" s="1"/>
  <c r="A241" i="33"/>
  <c r="H241" i="33" s="1"/>
  <c r="I241" i="33" s="1"/>
  <c r="A124" i="33"/>
  <c r="A72" i="33"/>
  <c r="A100" i="33"/>
  <c r="A118" i="33"/>
  <c r="A159" i="33"/>
  <c r="A99" i="33"/>
  <c r="A378" i="33"/>
  <c r="H378" i="33" s="1"/>
  <c r="I378" i="33" s="1"/>
  <c r="A368" i="33"/>
  <c r="H368" i="33" s="1"/>
  <c r="I368" i="33" s="1"/>
  <c r="A385" i="33"/>
  <c r="H385" i="33" s="1"/>
  <c r="I385" i="33" s="1"/>
  <c r="A339" i="33"/>
  <c r="H339" i="33" s="1"/>
  <c r="I339" i="33" s="1"/>
  <c r="A364" i="33"/>
  <c r="H364" i="33" s="1"/>
  <c r="I364" i="33" s="1"/>
  <c r="A358" i="33"/>
  <c r="H358" i="33" s="1"/>
  <c r="I358" i="33" s="1"/>
  <c r="A350" i="33"/>
  <c r="H350" i="33" s="1"/>
  <c r="I350" i="33" s="1"/>
  <c r="A326" i="33"/>
  <c r="H326" i="33" s="1"/>
  <c r="I326" i="33" s="1"/>
  <c r="A246" i="33"/>
  <c r="H246" i="33" s="1"/>
  <c r="I246" i="33" s="1"/>
  <c r="A310" i="33"/>
  <c r="H310" i="33" s="1"/>
  <c r="I310" i="33" s="1"/>
  <c r="A294" i="33"/>
  <c r="H294" i="33" s="1"/>
  <c r="I294" i="33" s="1"/>
  <c r="A283" i="33"/>
  <c r="H283" i="33" s="1"/>
  <c r="I283" i="33" s="1"/>
  <c r="A266" i="33"/>
  <c r="H266" i="33" s="1"/>
  <c r="I266" i="33" s="1"/>
  <c r="A237" i="33"/>
  <c r="H237" i="33" s="1"/>
  <c r="I237" i="33" s="1"/>
  <c r="A276" i="33"/>
  <c r="H276" i="33" s="1"/>
  <c r="I276" i="33" s="1"/>
  <c r="A312" i="33"/>
  <c r="H312" i="33" s="1"/>
  <c r="I312" i="33" s="1"/>
  <c r="A232" i="33"/>
  <c r="H232" i="33" s="1"/>
  <c r="I232" i="33" s="1"/>
  <c r="A253" i="33"/>
  <c r="H253" i="33" s="1"/>
  <c r="I253" i="33" s="1"/>
  <c r="A243" i="33"/>
  <c r="H243" i="33" s="1"/>
  <c r="I243" i="33" s="1"/>
  <c r="A292" i="33"/>
  <c r="H292" i="33" s="1"/>
  <c r="I292" i="33" s="1"/>
  <c r="A157" i="33"/>
  <c r="A103" i="33"/>
  <c r="A95" i="33"/>
  <c r="A153" i="33"/>
  <c r="A90" i="33"/>
  <c r="A83" i="33"/>
  <c r="A347" i="33"/>
  <c r="H347" i="33" s="1"/>
  <c r="I347" i="33" s="1"/>
  <c r="A244" i="33"/>
  <c r="H244" i="33" s="1"/>
  <c r="I244" i="33" s="1"/>
  <c r="A360" i="33"/>
  <c r="H360" i="33" s="1"/>
  <c r="I360" i="33" s="1"/>
  <c r="A391" i="33"/>
  <c r="H391" i="33" s="1"/>
  <c r="I391" i="33" s="1"/>
  <c r="A338" i="33"/>
  <c r="H338" i="33" s="1"/>
  <c r="I338" i="33" s="1"/>
  <c r="A346" i="33"/>
  <c r="H346" i="33" s="1"/>
  <c r="I346" i="33" s="1"/>
  <c r="A261" i="33"/>
  <c r="H261" i="33" s="1"/>
  <c r="I261" i="33" s="1"/>
  <c r="A291" i="33"/>
  <c r="H291" i="33" s="1"/>
  <c r="I291" i="33" s="1"/>
  <c r="A236" i="33"/>
  <c r="H236" i="33" s="1"/>
  <c r="I236" i="33" s="1"/>
  <c r="A256" i="33"/>
  <c r="H256" i="33" s="1"/>
  <c r="I256" i="33" s="1"/>
  <c r="A311" i="33"/>
  <c r="H311" i="33" s="1"/>
  <c r="I311" i="33" s="1"/>
  <c r="A284" i="33"/>
  <c r="H284" i="33" s="1"/>
  <c r="I284" i="33" s="1"/>
  <c r="A299" i="33"/>
  <c r="H299" i="33" s="1"/>
  <c r="I299" i="33" s="1"/>
  <c r="A252" i="33"/>
  <c r="H252" i="33" s="1"/>
  <c r="I252" i="33" s="1"/>
  <c r="A257" i="33"/>
  <c r="H257" i="33" s="1"/>
  <c r="I257" i="33" s="1"/>
  <c r="A96" i="33"/>
  <c r="A55" i="33"/>
  <c r="A137" i="33"/>
  <c r="A88" i="33"/>
  <c r="A132" i="33"/>
  <c r="A61" i="33"/>
  <c r="A341" i="33"/>
  <c r="H341" i="33" s="1"/>
  <c r="I341" i="33" s="1"/>
  <c r="A398" i="33"/>
  <c r="H398" i="33" s="1"/>
  <c r="I398" i="33" s="1"/>
  <c r="A351" i="33"/>
  <c r="H351" i="33" s="1"/>
  <c r="I351" i="33" s="1"/>
  <c r="A233" i="33"/>
  <c r="H233" i="33" s="1"/>
  <c r="I233" i="33" s="1"/>
  <c r="A390" i="33"/>
  <c r="H390" i="33" s="1"/>
  <c r="I390" i="33" s="1"/>
  <c r="A336" i="33"/>
  <c r="H336" i="33" s="1"/>
  <c r="I336" i="33" s="1"/>
  <c r="A334" i="33"/>
  <c r="H334" i="33" s="1"/>
  <c r="I334" i="33" s="1"/>
  <c r="A344" i="33"/>
  <c r="H344" i="33" s="1"/>
  <c r="I344" i="33" s="1"/>
  <c r="A315" i="33"/>
  <c r="H315" i="33" s="1"/>
  <c r="I315" i="33" s="1"/>
  <c r="A335" i="33"/>
  <c r="H335" i="33" s="1"/>
  <c r="I335" i="33" s="1"/>
  <c r="A307" i="33"/>
  <c r="H307" i="33" s="1"/>
  <c r="I307" i="33" s="1"/>
  <c r="A262" i="33"/>
  <c r="H262" i="33" s="1"/>
  <c r="I262" i="33" s="1"/>
  <c r="A245" i="33"/>
  <c r="H245" i="33" s="1"/>
  <c r="I245" i="33" s="1"/>
  <c r="A235" i="33"/>
  <c r="H235" i="33" s="1"/>
  <c r="I235" i="33" s="1"/>
  <c r="A290" i="33"/>
  <c r="H290" i="33" s="1"/>
  <c r="I290" i="33" s="1"/>
  <c r="A239" i="33"/>
  <c r="H239" i="33" s="1"/>
  <c r="I239" i="33" s="1"/>
  <c r="A248" i="33"/>
  <c r="H248" i="33" s="1"/>
  <c r="I248" i="33" s="1"/>
  <c r="A272" i="33"/>
  <c r="H272" i="33" s="1"/>
  <c r="I272" i="33" s="1"/>
  <c r="A264" i="33"/>
  <c r="H264" i="33" s="1"/>
  <c r="I264" i="33" s="1"/>
  <c r="A53" i="33"/>
  <c r="A145" i="33"/>
  <c r="A81" i="33"/>
  <c r="A78" i="33"/>
  <c r="A131" i="33"/>
  <c r="A70" i="33"/>
  <c r="A62" i="33"/>
  <c r="A402" i="33"/>
  <c r="H402" i="33" s="1"/>
  <c r="I402" i="33" s="1"/>
  <c r="A376" i="33"/>
  <c r="H376" i="33" s="1"/>
  <c r="I376" i="33" s="1"/>
  <c r="A382" i="33"/>
  <c r="H382" i="33" s="1"/>
  <c r="I382" i="33" s="1"/>
  <c r="A367" i="33"/>
  <c r="H367" i="33" s="1"/>
  <c r="I367" i="33" s="1"/>
  <c r="A380" i="33"/>
  <c r="H380" i="33" s="1"/>
  <c r="I380" i="33" s="1"/>
  <c r="A306" i="33"/>
  <c r="H306" i="33" s="1"/>
  <c r="I306" i="33" s="1"/>
  <c r="A384" i="33"/>
  <c r="H384" i="33" s="1"/>
  <c r="I384" i="33" s="1"/>
  <c r="A268" i="33"/>
  <c r="H268" i="33" s="1"/>
  <c r="I268" i="33" s="1"/>
  <c r="A234" i="33"/>
  <c r="H234" i="33" s="1"/>
  <c r="I234" i="33" s="1"/>
  <c r="A321" i="33"/>
  <c r="H321" i="33" s="1"/>
  <c r="I321" i="33" s="1"/>
  <c r="A301" i="33"/>
  <c r="H301" i="33" s="1"/>
  <c r="I301" i="33" s="1"/>
  <c r="A274" i="33"/>
  <c r="H274" i="33" s="1"/>
  <c r="I274" i="33" s="1"/>
  <c r="A270" i="33"/>
  <c r="H270" i="33" s="1"/>
  <c r="I270" i="33" s="1"/>
  <c r="A324" i="33"/>
  <c r="H324" i="33" s="1"/>
  <c r="I324" i="33" s="1"/>
  <c r="A322" i="33"/>
  <c r="H322" i="33" s="1"/>
  <c r="I322" i="33" s="1"/>
  <c r="A242" i="33"/>
  <c r="H242" i="33" s="1"/>
  <c r="I242" i="33" s="1"/>
  <c r="A275" i="33"/>
  <c r="H275" i="33" s="1"/>
  <c r="I275" i="33" s="1"/>
  <c r="A148" i="33"/>
  <c r="A286" i="33"/>
  <c r="H286" i="33" s="1"/>
  <c r="I286" i="33" s="1"/>
  <c r="A249" i="33"/>
  <c r="H249" i="33" s="1"/>
  <c r="I249" i="33" s="1"/>
  <c r="A293" i="33"/>
  <c r="H293" i="33" s="1"/>
  <c r="I293" i="33" s="1"/>
  <c r="A393" i="33"/>
  <c r="H393" i="33" s="1"/>
  <c r="I393" i="33" s="1"/>
  <c r="A369" i="33"/>
  <c r="H369" i="33" s="1"/>
  <c r="I369" i="33" s="1"/>
  <c r="A263" i="33"/>
  <c r="H263" i="33" s="1"/>
  <c r="I263" i="33" s="1"/>
  <c r="A133" i="33"/>
  <c r="A383" i="33"/>
  <c r="H383" i="33" s="1"/>
  <c r="I383" i="33" s="1"/>
  <c r="A300" i="33"/>
  <c r="H300" i="33" s="1"/>
  <c r="I300" i="33" s="1"/>
  <c r="A309" i="33"/>
  <c r="H309" i="33" s="1"/>
  <c r="I309" i="33" s="1"/>
  <c r="A135" i="33"/>
  <c r="A389" i="33"/>
  <c r="H389" i="33" s="1"/>
  <c r="I389" i="33" s="1"/>
  <c r="A258" i="33"/>
  <c r="H258" i="33" s="1"/>
  <c r="I258" i="33" s="1"/>
  <c r="A117" i="33"/>
  <c r="A381" i="33"/>
  <c r="H381" i="33" s="1"/>
  <c r="I381" i="33" s="1"/>
  <c r="A267" i="33"/>
  <c r="H267" i="33" s="1"/>
  <c r="I267" i="33" s="1"/>
  <c r="A67" i="33"/>
  <c r="A247" i="33"/>
  <c r="H247" i="33" s="1"/>
  <c r="I247" i="33" s="1"/>
  <c r="A136" i="33"/>
  <c r="A395" i="33"/>
  <c r="H395" i="33" s="1"/>
  <c r="I395" i="33" s="1"/>
  <c r="A197" i="32"/>
  <c r="A388" i="32"/>
  <c r="H388" i="32" s="1"/>
  <c r="I388" i="32" s="1"/>
  <c r="A52" i="32"/>
  <c r="A238" i="32"/>
  <c r="H238" i="32" s="1"/>
  <c r="I238" i="32" s="1"/>
  <c r="A185" i="32"/>
  <c r="A158" i="32"/>
  <c r="A92" i="32"/>
  <c r="A397" i="32"/>
  <c r="H397" i="32" s="1"/>
  <c r="I397" i="32" s="1"/>
  <c r="A57" i="32"/>
  <c r="A198" i="32"/>
  <c r="A148" i="32"/>
  <c r="A169" i="32"/>
  <c r="A137" i="32"/>
  <c r="A142" i="32"/>
  <c r="A338" i="32"/>
  <c r="H338" i="32" s="1"/>
  <c r="I338" i="32" s="1"/>
  <c r="A108" i="32"/>
  <c r="A375" i="32"/>
  <c r="H375" i="32" s="1"/>
  <c r="I375" i="32" s="1"/>
  <c r="A191" i="32"/>
  <c r="T44" i="36"/>
  <c r="I346" i="28"/>
  <c r="J168" i="28" s="1"/>
  <c r="I328" i="28"/>
  <c r="J150" i="28" s="1"/>
  <c r="I386" i="28"/>
  <c r="J208" i="28" s="1"/>
  <c r="I310" i="28"/>
  <c r="J132" i="28" s="1"/>
  <c r="I340" i="28"/>
  <c r="J162" i="28" s="1"/>
  <c r="I313" i="28"/>
  <c r="J135" i="28" s="1"/>
  <c r="I299" i="28"/>
  <c r="J121" i="28" s="1"/>
  <c r="I324" i="28"/>
  <c r="J146" i="28" s="1"/>
  <c r="I355" i="28"/>
  <c r="J177" i="28" s="1"/>
  <c r="I399" i="28"/>
  <c r="J221" i="28" s="1"/>
  <c r="I245" i="28"/>
  <c r="J67" i="28" s="1"/>
  <c r="I380" i="28"/>
  <c r="J202" i="28" s="1"/>
  <c r="I366" i="28"/>
  <c r="J188" i="28" s="1"/>
  <c r="I239" i="28"/>
  <c r="J61" i="28" s="1"/>
  <c r="I272" i="28"/>
  <c r="J94" i="28" s="1"/>
  <c r="I367" i="28"/>
  <c r="J189" i="28" s="1"/>
  <c r="I235" i="28"/>
  <c r="J57" i="28" s="1"/>
  <c r="I344" i="28"/>
  <c r="J166" i="28" s="1"/>
  <c r="I395" i="28"/>
  <c r="J217" i="28" s="1"/>
  <c r="I257" i="28"/>
  <c r="J79" i="28" s="1"/>
  <c r="I279" i="28"/>
  <c r="J101" i="28" s="1"/>
  <c r="I253" i="28"/>
  <c r="J75" i="28" s="1"/>
  <c r="I247" i="28"/>
  <c r="J69" i="28" s="1"/>
  <c r="I384" i="28"/>
  <c r="J206" i="28" s="1"/>
  <c r="I393" i="28"/>
  <c r="J215" i="28" s="1"/>
  <c r="I262" i="28"/>
  <c r="J84" i="28" s="1"/>
  <c r="I302" i="28"/>
  <c r="J124" i="28" s="1"/>
  <c r="I243" i="28"/>
  <c r="J65" i="28" s="1"/>
  <c r="I375" i="28"/>
  <c r="J197" i="28" s="1"/>
  <c r="I359" i="28"/>
  <c r="J181" i="28" s="1"/>
  <c r="I234" i="28"/>
  <c r="J56" i="28" s="1"/>
  <c r="I270" i="28"/>
  <c r="J92" i="28" s="1"/>
  <c r="I350" i="28"/>
  <c r="J172" i="28" s="1"/>
  <c r="I280" i="28"/>
  <c r="J102" i="28" s="1"/>
  <c r="I256" i="28"/>
  <c r="J78" i="28" s="1"/>
  <c r="I287" i="28"/>
  <c r="J109" i="28" s="1"/>
  <c r="I282" i="28"/>
  <c r="J104" i="28" s="1"/>
  <c r="I342" i="28"/>
  <c r="J164" i="28" s="1"/>
  <c r="I265" i="28"/>
  <c r="J87" i="28" s="1"/>
  <c r="I353" i="28"/>
  <c r="J175" i="28" s="1"/>
  <c r="I321" i="28"/>
  <c r="J143" i="28" s="1"/>
  <c r="I352" i="28"/>
  <c r="J174" i="28" s="1"/>
  <c r="I320" i="28"/>
  <c r="J142" i="28" s="1"/>
  <c r="I283" i="28"/>
  <c r="J105" i="28" s="1"/>
  <c r="I300" i="28"/>
  <c r="J122" i="28" s="1"/>
  <c r="I273" i="28"/>
  <c r="J95" i="28" s="1"/>
  <c r="I323" i="28"/>
  <c r="J145" i="28" s="1"/>
  <c r="I337" i="28"/>
  <c r="J159" i="28" s="1"/>
  <c r="I376" i="28"/>
  <c r="J198" i="28" s="1"/>
  <c r="I288" i="28"/>
  <c r="J110" i="28" s="1"/>
  <c r="I267" i="28"/>
  <c r="J89" i="28" s="1"/>
  <c r="I285" i="28"/>
  <c r="J107" i="28" s="1"/>
  <c r="I276" i="28"/>
  <c r="J98" i="28" s="1"/>
  <c r="I298" i="28"/>
  <c r="J120" i="28" s="1"/>
  <c r="I232" i="28"/>
  <c r="J54" i="28" s="1"/>
  <c r="I334" i="28"/>
  <c r="J156" i="28" s="1"/>
  <c r="I322" i="28"/>
  <c r="J144" i="28" s="1"/>
  <c r="I373" i="28"/>
  <c r="J195" i="28" s="1"/>
  <c r="I230" i="28"/>
  <c r="J52" i="28" s="1"/>
  <c r="I378" i="28"/>
  <c r="J200" i="28" s="1"/>
  <c r="I349" i="28"/>
  <c r="J171" i="28" s="1"/>
  <c r="I242" i="28"/>
  <c r="J64" i="28" s="1"/>
  <c r="I274" i="28"/>
  <c r="J96" i="28" s="1"/>
  <c r="I392" i="28"/>
  <c r="J214" i="28" s="1"/>
  <c r="I258" i="28"/>
  <c r="J80" i="28" s="1"/>
  <c r="I333" i="28"/>
  <c r="J155" i="28" s="1"/>
  <c r="I357" i="28"/>
  <c r="J179" i="28" s="1"/>
  <c r="I351" i="28"/>
  <c r="J173" i="28" s="1"/>
  <c r="I233" i="28"/>
  <c r="J55" i="28" s="1"/>
  <c r="I252" i="28"/>
  <c r="J74" i="28" s="1"/>
  <c r="I336" i="28"/>
  <c r="J158" i="28" s="1"/>
  <c r="I330" i="28"/>
  <c r="J152" i="28" s="1"/>
  <c r="I319" i="28"/>
  <c r="J141" i="28" s="1"/>
  <c r="I368" i="28"/>
  <c r="J190" i="28" s="1"/>
  <c r="I390" i="28"/>
  <c r="J212" i="28" s="1"/>
  <c r="I343" i="28"/>
  <c r="J165" i="28" s="1"/>
  <c r="I255" i="28"/>
  <c r="J77" i="28" s="1"/>
  <c r="I389" i="28"/>
  <c r="J211" i="28" s="1"/>
  <c r="I388" i="28"/>
  <c r="J210" i="28" s="1"/>
  <c r="I251" i="28"/>
  <c r="J73" i="28" s="1"/>
  <c r="I295" i="28"/>
  <c r="J117" i="28" s="1"/>
  <c r="I329" i="28"/>
  <c r="J151" i="28" s="1"/>
  <c r="I294" i="28"/>
  <c r="J116" i="28" s="1"/>
  <c r="I391" i="28"/>
  <c r="J213" i="28" s="1"/>
  <c r="I229" i="28"/>
  <c r="J51" i="28" s="1"/>
  <c r="I377" i="28"/>
  <c r="J199" i="28" s="1"/>
  <c r="I259" i="28"/>
  <c r="J81" i="28" s="1"/>
  <c r="I275" i="28"/>
  <c r="J97" i="28" s="1"/>
  <c r="I248" i="28"/>
  <c r="J70" i="28" s="1"/>
  <c r="I278" i="28"/>
  <c r="J100" i="28" s="1"/>
  <c r="I271" i="28"/>
  <c r="J93" i="28" s="1"/>
  <c r="I292" i="28"/>
  <c r="J114" i="28" s="1"/>
  <c r="I250" i="28"/>
  <c r="J72" i="28" s="1"/>
  <c r="I387" i="28"/>
  <c r="J209" i="28" s="1"/>
  <c r="I382" i="28"/>
  <c r="J204" i="28" s="1"/>
  <c r="I246" i="28"/>
  <c r="J68" i="28" s="1"/>
  <c r="I293" i="28"/>
  <c r="J115" i="28" s="1"/>
  <c r="I379" i="28"/>
  <c r="J201" i="28" s="1"/>
  <c r="I309" i="28"/>
  <c r="J131" i="28" s="1"/>
  <c r="I291" i="28"/>
  <c r="J113" i="28" s="1"/>
  <c r="I317" i="28"/>
  <c r="J139" i="28" s="1"/>
  <c r="I332" i="28"/>
  <c r="J154" i="28" s="1"/>
  <c r="I369" i="28"/>
  <c r="J191" i="28" s="1"/>
  <c r="I325" i="28"/>
  <c r="J147" i="28" s="1"/>
  <c r="I356" i="28"/>
  <c r="J178" i="28" s="1"/>
  <c r="I241" i="28"/>
  <c r="J63" i="28" s="1"/>
  <c r="I237" i="28"/>
  <c r="J59" i="28" s="1"/>
  <c r="I396" i="28"/>
  <c r="J218" i="28" s="1"/>
  <c r="I363" i="28"/>
  <c r="J185" i="28" s="1"/>
  <c r="I311" i="28"/>
  <c r="J133" i="28" s="1"/>
  <c r="I296" i="28"/>
  <c r="J118" i="28" s="1"/>
  <c r="I358" i="28"/>
  <c r="J180" i="28" s="1"/>
  <c r="I383" i="28"/>
  <c r="J205" i="28" s="1"/>
  <c r="I327" i="28"/>
  <c r="J149" i="28" s="1"/>
  <c r="I305" i="28"/>
  <c r="J127" i="28" s="1"/>
  <c r="I277" i="28"/>
  <c r="J99" i="28" s="1"/>
  <c r="I308" i="28"/>
  <c r="J130" i="28" s="1"/>
  <c r="I316" i="28"/>
  <c r="J138" i="28" s="1"/>
  <c r="I364" i="28"/>
  <c r="J186" i="28" s="1"/>
  <c r="I240" i="28"/>
  <c r="J62" i="28" s="1"/>
  <c r="I348" i="28"/>
  <c r="J170" i="28" s="1"/>
  <c r="I347" i="28"/>
  <c r="J169" i="28" s="1"/>
  <c r="I401" i="28"/>
  <c r="J223" i="28" s="1"/>
  <c r="I370" i="28"/>
  <c r="J192" i="28" s="1"/>
  <c r="I338" i="28"/>
  <c r="J160" i="28" s="1"/>
  <c r="I289" i="28"/>
  <c r="J111" i="28" s="1"/>
  <c r="I284" i="28"/>
  <c r="J106" i="28" s="1"/>
  <c r="I371" i="28"/>
  <c r="J193" i="28" s="1"/>
  <c r="I341" i="28"/>
  <c r="J163" i="28" s="1"/>
  <c r="I269" i="28"/>
  <c r="J91" i="28" s="1"/>
  <c r="I249" i="28"/>
  <c r="J71" i="28" s="1"/>
  <c r="I238" i="28"/>
  <c r="J60" i="28" s="1"/>
  <c r="I365" i="28"/>
  <c r="J187" i="28" s="1"/>
  <c r="I374" i="28"/>
  <c r="J196" i="28" s="1"/>
  <c r="I244" i="28"/>
  <c r="J66" i="28" s="1"/>
  <c r="I281" i="28"/>
  <c r="J103" i="28" s="1"/>
  <c r="I354" i="28"/>
  <c r="J176" i="28" s="1"/>
  <c r="I361" i="28"/>
  <c r="J183" i="28" s="1"/>
  <c r="I339" i="28"/>
  <c r="J161" i="28" s="1"/>
  <c r="I400" i="28"/>
  <c r="J222" i="28" s="1"/>
  <c r="I312" i="28"/>
  <c r="J134" i="28" s="1"/>
  <c r="I345" i="28"/>
  <c r="J167" i="28" s="1"/>
  <c r="I263" i="28"/>
  <c r="J85" i="28" s="1"/>
  <c r="I402" i="28"/>
  <c r="J224" i="28" s="1"/>
  <c r="I397" i="28"/>
  <c r="J219" i="28" s="1"/>
  <c r="I266" i="28"/>
  <c r="J88" i="28" s="1"/>
  <c r="I231" i="28"/>
  <c r="J53" i="28" s="1"/>
  <c r="I236" i="28"/>
  <c r="J58" i="28" s="1"/>
  <c r="I381" i="28"/>
  <c r="J203" i="28" s="1"/>
  <c r="I372" i="28"/>
  <c r="J194" i="28" s="1"/>
  <c r="I290" i="28"/>
  <c r="J112" i="28" s="1"/>
  <c r="I297" i="28"/>
  <c r="J119" i="28" s="1"/>
  <c r="I326" i="28"/>
  <c r="J148" i="28" s="1"/>
  <c r="I362" i="28"/>
  <c r="J184" i="28" s="1"/>
  <c r="I307" i="28"/>
  <c r="J129" i="28" s="1"/>
  <c r="I254" i="28"/>
  <c r="J76" i="28" s="1"/>
  <c r="I261" i="28"/>
  <c r="J83" i="28" s="1"/>
  <c r="I331" i="28"/>
  <c r="J153" i="28" s="1"/>
  <c r="I385" i="28"/>
  <c r="J207" i="28" s="1"/>
  <c r="I398" i="28"/>
  <c r="J220" i="28" s="1"/>
  <c r="I360" i="28"/>
  <c r="J182" i="28" s="1"/>
  <c r="I394" i="28"/>
  <c r="J216" i="28" s="1"/>
  <c r="I318" i="28"/>
  <c r="J140" i="28" s="1"/>
  <c r="I286" i="28"/>
  <c r="J108" i="28" s="1"/>
  <c r="I264" i="28"/>
  <c r="J86" i="28" s="1"/>
  <c r="I268" i="28"/>
  <c r="J90" i="28" s="1"/>
  <c r="I260" i="28"/>
  <c r="J82" i="28" s="1"/>
  <c r="I306" i="28"/>
  <c r="J128" i="28" s="1"/>
  <c r="I304" i="28"/>
  <c r="J126" i="28" s="1"/>
  <c r="I301" i="28"/>
  <c r="J123" i="28" s="1"/>
  <c r="I403" i="28"/>
  <c r="J225" i="28" s="1"/>
  <c r="I335" i="28"/>
  <c r="J157" i="28" s="1"/>
  <c r="I303" i="28"/>
  <c r="J125" i="28" s="1"/>
  <c r="I314" i="28"/>
  <c r="J136" i="28" s="1"/>
  <c r="I315" i="28"/>
  <c r="J137" i="28" s="1"/>
  <c r="A387" i="32"/>
  <c r="H387" i="32" s="1"/>
  <c r="I387" i="32" s="1"/>
  <c r="A59" i="32"/>
  <c r="A93" i="32"/>
  <c r="A380" i="32"/>
  <c r="H380" i="32" s="1"/>
  <c r="I380" i="32" s="1"/>
  <c r="A285" i="32"/>
  <c r="H285" i="32" s="1"/>
  <c r="I285" i="32" s="1"/>
  <c r="A171" i="32"/>
  <c r="A177" i="32"/>
  <c r="A121" i="32"/>
  <c r="A189" i="32"/>
  <c r="A105" i="32"/>
  <c r="A329" i="32"/>
  <c r="H329" i="32" s="1"/>
  <c r="I329" i="32" s="1"/>
  <c r="A216" i="32"/>
  <c r="A104" i="32"/>
  <c r="A390" i="32"/>
  <c r="H390" i="32" s="1"/>
  <c r="I390" i="32" s="1"/>
  <c r="A219" i="32"/>
  <c r="A54" i="32"/>
  <c r="A366" i="32"/>
  <c r="H366" i="32" s="1"/>
  <c r="I366" i="32" s="1"/>
  <c r="A122" i="32"/>
  <c r="A155" i="32"/>
  <c r="A71" i="29"/>
  <c r="A235" i="29"/>
  <c r="H235" i="29" s="1"/>
  <c r="I235" i="29" s="1"/>
  <c r="I267" i="31"/>
  <c r="J89" i="31" s="1"/>
  <c r="I368" i="31"/>
  <c r="J190" i="31" s="1"/>
  <c r="I322" i="31"/>
  <c r="J144" i="31" s="1"/>
  <c r="I376" i="31"/>
  <c r="J198" i="31" s="1"/>
  <c r="I315" i="31"/>
  <c r="J137" i="31" s="1"/>
  <c r="I289" i="31"/>
  <c r="J111" i="31" s="1"/>
  <c r="I367" i="31"/>
  <c r="J189" i="31" s="1"/>
  <c r="I275" i="31"/>
  <c r="J97" i="31" s="1"/>
  <c r="I274" i="31"/>
  <c r="J96" i="31" s="1"/>
  <c r="I338" i="31"/>
  <c r="J160" i="31" s="1"/>
  <c r="I252" i="31"/>
  <c r="J74" i="31" s="1"/>
  <c r="I269" i="31"/>
  <c r="J91" i="31" s="1"/>
  <c r="I234" i="31"/>
  <c r="J56" i="31" s="1"/>
  <c r="I402" i="31"/>
  <c r="J224" i="31" s="1"/>
  <c r="I400" i="31"/>
  <c r="J222" i="31" s="1"/>
  <c r="I287" i="31"/>
  <c r="J109" i="31" s="1"/>
  <c r="I393" i="31"/>
  <c r="J215" i="31" s="1"/>
  <c r="I378" i="31"/>
  <c r="J200" i="31" s="1"/>
  <c r="I342" i="31"/>
  <c r="J164" i="31" s="1"/>
  <c r="I299" i="31"/>
  <c r="J121" i="31" s="1"/>
  <c r="I348" i="31"/>
  <c r="J170" i="31" s="1"/>
  <c r="I389" i="31"/>
  <c r="J211" i="31" s="1"/>
  <c r="I316" i="31"/>
  <c r="J138" i="31" s="1"/>
  <c r="I343" i="31"/>
  <c r="J165" i="31" s="1"/>
  <c r="I278" i="31"/>
  <c r="J100" i="31" s="1"/>
  <c r="I254" i="31"/>
  <c r="J76" i="31" s="1"/>
  <c r="I321" i="31"/>
  <c r="J143" i="31" s="1"/>
  <c r="I311" i="31"/>
  <c r="J133" i="31" s="1"/>
  <c r="I288" i="31"/>
  <c r="J110" i="31" s="1"/>
  <c r="I298" i="31"/>
  <c r="J120" i="31" s="1"/>
  <c r="I257" i="31"/>
  <c r="J79" i="31" s="1"/>
  <c r="I337" i="31"/>
  <c r="J159" i="31" s="1"/>
  <c r="I231" i="31"/>
  <c r="J53" i="31" s="1"/>
  <c r="I248" i="31"/>
  <c r="J70" i="31" s="1"/>
  <c r="I349" i="31"/>
  <c r="J171" i="31" s="1"/>
  <c r="I319" i="31"/>
  <c r="J141" i="31" s="1"/>
  <c r="I362" i="31"/>
  <c r="J184" i="31" s="1"/>
  <c r="I292" i="31"/>
  <c r="J114" i="31" s="1"/>
  <c r="I370" i="31"/>
  <c r="J192" i="31" s="1"/>
  <c r="I336" i="31"/>
  <c r="J158" i="31" s="1"/>
  <c r="I302" i="31"/>
  <c r="J124" i="31" s="1"/>
  <c r="I381" i="31"/>
  <c r="J203" i="31" s="1"/>
  <c r="I327" i="31"/>
  <c r="J149" i="31" s="1"/>
  <c r="I323" i="31"/>
  <c r="J145" i="31" s="1"/>
  <c r="I375" i="31"/>
  <c r="J197" i="31" s="1"/>
  <c r="I300" i="31"/>
  <c r="J122" i="31" s="1"/>
  <c r="I265" i="31"/>
  <c r="J87" i="31" s="1"/>
  <c r="I390" i="31"/>
  <c r="J212" i="31" s="1"/>
  <c r="I333" i="31"/>
  <c r="J155" i="31" s="1"/>
  <c r="I377" i="31"/>
  <c r="J199" i="31" s="1"/>
  <c r="I394" i="31"/>
  <c r="J216" i="31" s="1"/>
  <c r="I284" i="31"/>
  <c r="J106" i="31" s="1"/>
  <c r="I320" i="31"/>
  <c r="J142" i="31" s="1"/>
  <c r="I233" i="31"/>
  <c r="J55" i="31" s="1"/>
  <c r="I295" i="31"/>
  <c r="J117" i="31" s="1"/>
  <c r="I317" i="31"/>
  <c r="J139" i="31" s="1"/>
  <c r="I260" i="31"/>
  <c r="J82" i="31" s="1"/>
  <c r="I249" i="31"/>
  <c r="J71" i="31" s="1"/>
  <c r="I366" i="31"/>
  <c r="J188" i="31" s="1"/>
  <c r="I339" i="31"/>
  <c r="J161" i="31" s="1"/>
  <c r="I255" i="31"/>
  <c r="J77" i="31" s="1"/>
  <c r="I330" i="31"/>
  <c r="J152" i="31" s="1"/>
  <c r="I308" i="31"/>
  <c r="J130" i="31" s="1"/>
  <c r="I283" i="31"/>
  <c r="J105" i="31" s="1"/>
  <c r="I313" i="31"/>
  <c r="J135" i="31" s="1"/>
  <c r="I279" i="31"/>
  <c r="J101" i="31" s="1"/>
  <c r="I261" i="31"/>
  <c r="J83" i="31" s="1"/>
  <c r="I352" i="31"/>
  <c r="J174" i="31" s="1"/>
  <c r="I232" i="31"/>
  <c r="J54" i="31" s="1"/>
  <c r="I272" i="31"/>
  <c r="J94" i="31" s="1"/>
  <c r="I399" i="31"/>
  <c r="J221" i="31" s="1"/>
  <c r="I306" i="31"/>
  <c r="J128" i="31" s="1"/>
  <c r="I290" i="31"/>
  <c r="J112" i="31" s="1"/>
  <c r="I344" i="31"/>
  <c r="J166" i="31" s="1"/>
  <c r="I318" i="31"/>
  <c r="J140" i="31" s="1"/>
  <c r="I277" i="31"/>
  <c r="J99" i="31" s="1"/>
  <c r="I325" i="31"/>
  <c r="J147" i="31" s="1"/>
  <c r="I303" i="31"/>
  <c r="J125" i="31" s="1"/>
  <c r="I365" i="31"/>
  <c r="J187" i="31" s="1"/>
  <c r="I360" i="31"/>
  <c r="J182" i="31" s="1"/>
  <c r="I242" i="31"/>
  <c r="J64" i="31" s="1"/>
  <c r="I379" i="31"/>
  <c r="J201" i="31" s="1"/>
  <c r="I297" i="31"/>
  <c r="J119" i="31" s="1"/>
  <c r="I385" i="31"/>
  <c r="J207" i="31" s="1"/>
  <c r="I383" i="31"/>
  <c r="J205" i="31" s="1"/>
  <c r="I305" i="31"/>
  <c r="J127" i="31" s="1"/>
  <c r="I237" i="31"/>
  <c r="J59" i="31" s="1"/>
  <c r="I353" i="31"/>
  <c r="J175" i="31" s="1"/>
  <c r="I294" i="31"/>
  <c r="J116" i="31" s="1"/>
  <c r="I380" i="31"/>
  <c r="J202" i="31" s="1"/>
  <c r="I372" i="31"/>
  <c r="J194" i="31" s="1"/>
  <c r="I282" i="31"/>
  <c r="J104" i="31" s="1"/>
  <c r="I335" i="31"/>
  <c r="J157" i="31" s="1"/>
  <c r="I391" i="31"/>
  <c r="J213" i="31" s="1"/>
  <c r="I355" i="31"/>
  <c r="J177" i="31" s="1"/>
  <c r="I246" i="31"/>
  <c r="J68" i="31" s="1"/>
  <c r="I309" i="31"/>
  <c r="J131" i="31" s="1"/>
  <c r="I354" i="31"/>
  <c r="J176" i="31" s="1"/>
  <c r="I386" i="31"/>
  <c r="J208" i="31" s="1"/>
  <c r="I230" i="31"/>
  <c r="J52" i="31" s="1"/>
  <c r="I264" i="31"/>
  <c r="J86" i="31" s="1"/>
  <c r="I361" i="31"/>
  <c r="J183" i="31" s="1"/>
  <c r="I403" i="31"/>
  <c r="J225" i="31" s="1"/>
  <c r="I359" i="31"/>
  <c r="J181" i="31" s="1"/>
  <c r="I286" i="31"/>
  <c r="J108" i="31" s="1"/>
  <c r="I266" i="31"/>
  <c r="J88" i="31" s="1"/>
  <c r="I307" i="31"/>
  <c r="J129" i="31" s="1"/>
  <c r="I388" i="31"/>
  <c r="J210" i="31" s="1"/>
  <c r="I262" i="31"/>
  <c r="J84" i="31" s="1"/>
  <c r="I358" i="31"/>
  <c r="J180" i="31" s="1"/>
  <c r="I351" i="31"/>
  <c r="J173" i="31" s="1"/>
  <c r="I245" i="31"/>
  <c r="J67" i="31" s="1"/>
  <c r="I345" i="31"/>
  <c r="J167" i="31" s="1"/>
  <c r="I371" i="31"/>
  <c r="J193" i="31" s="1"/>
  <c r="I250" i="31"/>
  <c r="J72" i="31" s="1"/>
  <c r="I271" i="31"/>
  <c r="J93" i="31" s="1"/>
  <c r="I310" i="31"/>
  <c r="J132" i="31" s="1"/>
  <c r="I332" i="31"/>
  <c r="J154" i="31" s="1"/>
  <c r="I285" i="31"/>
  <c r="J107" i="31" s="1"/>
  <c r="I239" i="31"/>
  <c r="J61" i="31" s="1"/>
  <c r="I331" i="31"/>
  <c r="J153" i="31" s="1"/>
  <c r="I398" i="31"/>
  <c r="J220" i="31" s="1"/>
  <c r="I241" i="31"/>
  <c r="J63" i="31" s="1"/>
  <c r="I276" i="31"/>
  <c r="J98" i="31" s="1"/>
  <c r="I397" i="31"/>
  <c r="J219" i="31" s="1"/>
  <c r="I280" i="31"/>
  <c r="J102" i="31" s="1"/>
  <c r="I334" i="31"/>
  <c r="J156" i="31" s="1"/>
  <c r="I350" i="31"/>
  <c r="J172" i="31" s="1"/>
  <c r="I374" i="31"/>
  <c r="J196" i="31" s="1"/>
  <c r="I258" i="31"/>
  <c r="J80" i="31" s="1"/>
  <c r="I369" i="31"/>
  <c r="J191" i="31" s="1"/>
  <c r="I247" i="31"/>
  <c r="J69" i="31" s="1"/>
  <c r="I244" i="31"/>
  <c r="J66" i="31" s="1"/>
  <c r="I281" i="31"/>
  <c r="J103" i="31" s="1"/>
  <c r="I312" i="31"/>
  <c r="J134" i="31" s="1"/>
  <c r="I256" i="31"/>
  <c r="J78" i="31" s="1"/>
  <c r="I268" i="31"/>
  <c r="J90" i="31" s="1"/>
  <c r="I301" i="31"/>
  <c r="J123" i="31" s="1"/>
  <c r="I253" i="31"/>
  <c r="J75" i="31" s="1"/>
  <c r="I328" i="31"/>
  <c r="J150" i="31" s="1"/>
  <c r="I259" i="31"/>
  <c r="J81" i="31" s="1"/>
  <c r="I263" i="31"/>
  <c r="J85" i="31" s="1"/>
  <c r="I340" i="31"/>
  <c r="J162" i="31" s="1"/>
  <c r="I243" i="31"/>
  <c r="J65" i="31" s="1"/>
  <c r="I373" i="31"/>
  <c r="J195" i="31" s="1"/>
  <c r="I347" i="31"/>
  <c r="J169" i="31" s="1"/>
  <c r="I356" i="31"/>
  <c r="J178" i="31" s="1"/>
  <c r="I384" i="31"/>
  <c r="J206" i="31" s="1"/>
  <c r="I304" i="31"/>
  <c r="J126" i="31" s="1"/>
  <c r="I357" i="31"/>
  <c r="J179" i="31" s="1"/>
  <c r="I326" i="31"/>
  <c r="J148" i="31" s="1"/>
  <c r="I346" i="31"/>
  <c r="J168" i="31" s="1"/>
  <c r="I324" i="31"/>
  <c r="J146" i="31" s="1"/>
  <c r="I235" i="31"/>
  <c r="J57" i="31" s="1"/>
  <c r="I314" i="31"/>
  <c r="J136" i="31" s="1"/>
  <c r="I396" i="31"/>
  <c r="J218" i="31" s="1"/>
  <c r="I296" i="31"/>
  <c r="J118" i="31" s="1"/>
  <c r="I291" i="31"/>
  <c r="J113" i="31" s="1"/>
  <c r="I341" i="31"/>
  <c r="J163" i="31" s="1"/>
  <c r="I395" i="31"/>
  <c r="J217" i="31" s="1"/>
  <c r="I270" i="31"/>
  <c r="J92" i="31" s="1"/>
  <c r="I363" i="31"/>
  <c r="J185" i="31" s="1"/>
  <c r="I240" i="31"/>
  <c r="J62" i="31" s="1"/>
  <c r="I387" i="31"/>
  <c r="J209" i="31" s="1"/>
  <c r="I251" i="31"/>
  <c r="J73" i="31" s="1"/>
  <c r="I273" i="31"/>
  <c r="J95" i="31" s="1"/>
  <c r="I238" i="31"/>
  <c r="J60" i="31" s="1"/>
  <c r="I382" i="31"/>
  <c r="J204" i="31" s="1"/>
  <c r="I392" i="31"/>
  <c r="J214" i="31" s="1"/>
  <c r="I229" i="31"/>
  <c r="J51" i="31" s="1"/>
  <c r="I236" i="31"/>
  <c r="J58" i="31" s="1"/>
  <c r="I401" i="31"/>
  <c r="J223" i="31" s="1"/>
  <c r="I293" i="31"/>
  <c r="J115" i="31" s="1"/>
  <c r="I364" i="31"/>
  <c r="J186" i="31" s="1"/>
  <c r="I329" i="31"/>
  <c r="J151" i="31" s="1"/>
  <c r="T55" i="35"/>
  <c r="T44" i="35"/>
  <c r="A193" i="32"/>
  <c r="I344" i="1"/>
  <c r="A145" i="32"/>
  <c r="A147" i="32"/>
  <c r="A77" i="32"/>
  <c r="A119" i="32"/>
  <c r="A135" i="32"/>
  <c r="A402" i="32"/>
  <c r="H402" i="32" s="1"/>
  <c r="I402" i="32" s="1"/>
  <c r="A203" i="32"/>
  <c r="A143" i="32"/>
  <c r="A78" i="32"/>
  <c r="A56" i="32"/>
  <c r="A374" i="32"/>
  <c r="H374" i="32" s="1"/>
  <c r="I374" i="32" s="1"/>
  <c r="A167" i="32"/>
  <c r="A279" i="32"/>
  <c r="H279" i="32" s="1"/>
  <c r="I279" i="32" s="1"/>
  <c r="A86" i="32"/>
  <c r="A55" i="32"/>
  <c r="A235" i="32"/>
  <c r="H235" i="32" s="1"/>
  <c r="I235" i="32" s="1"/>
  <c r="A103" i="32"/>
  <c r="Q66" i="36"/>
  <c r="P66" i="36"/>
  <c r="I44" i="36"/>
  <c r="R44" i="36"/>
  <c r="M44" i="36" s="1"/>
  <c r="G201" i="32"/>
  <c r="D201" i="32"/>
  <c r="R201" i="32" s="1"/>
  <c r="E201" i="32"/>
  <c r="C201" i="32"/>
  <c r="AD201" i="32" s="1"/>
  <c r="I201" i="32"/>
  <c r="J201" i="32" s="1"/>
  <c r="U201" i="32" s="1"/>
  <c r="V201" i="32" s="1"/>
  <c r="H201" i="32"/>
  <c r="K201" i="32" s="1"/>
  <c r="F201" i="32"/>
  <c r="C136" i="32"/>
  <c r="AD136" i="32" s="1"/>
  <c r="E136" i="32"/>
  <c r="I136" i="32"/>
  <c r="J136" i="32" s="1"/>
  <c r="U136" i="32" s="1"/>
  <c r="V136" i="32" s="1"/>
  <c r="H136" i="32"/>
  <c r="F136" i="32"/>
  <c r="D136" i="32"/>
  <c r="R136" i="32" s="1"/>
  <c r="G136" i="32"/>
  <c r="L136" i="32" s="1"/>
  <c r="M136" i="32" s="1"/>
  <c r="Q112" i="1"/>
  <c r="R107" i="1" s="1"/>
  <c r="AN110" i="1"/>
  <c r="C138" i="32"/>
  <c r="AD138" i="32" s="1"/>
  <c r="I138" i="32"/>
  <c r="J138" i="32" s="1"/>
  <c r="U138" i="32" s="1"/>
  <c r="V138" i="32" s="1"/>
  <c r="D138" i="32"/>
  <c r="H138" i="32"/>
  <c r="F138" i="32"/>
  <c r="E138" i="32"/>
  <c r="G138" i="32"/>
  <c r="E192" i="32"/>
  <c r="I192" i="32"/>
  <c r="J192" i="32" s="1"/>
  <c r="U192" i="32" s="1"/>
  <c r="V192" i="32" s="1"/>
  <c r="C192" i="32"/>
  <c r="AD192" i="32" s="1"/>
  <c r="D192" i="32"/>
  <c r="R192" i="32" s="1"/>
  <c r="G192" i="32"/>
  <c r="H192" i="32"/>
  <c r="F192" i="32"/>
  <c r="D211" i="32"/>
  <c r="R211" i="32" s="1"/>
  <c r="H211" i="32"/>
  <c r="G211" i="32"/>
  <c r="C211" i="32"/>
  <c r="AD211" i="32" s="1"/>
  <c r="E211" i="32"/>
  <c r="F211" i="32"/>
  <c r="I211" i="32"/>
  <c r="J211" i="32" s="1"/>
  <c r="D209" i="32"/>
  <c r="R209" i="32" s="1"/>
  <c r="E209" i="32"/>
  <c r="F209" i="32"/>
  <c r="I209" i="32"/>
  <c r="J209" i="32" s="1"/>
  <c r="U209" i="32" s="1"/>
  <c r="V209" i="32" s="1"/>
  <c r="C209" i="32"/>
  <c r="AD209" i="32" s="1"/>
  <c r="H209" i="32"/>
  <c r="G209" i="32"/>
  <c r="I222" i="32"/>
  <c r="J222" i="32" s="1"/>
  <c r="U222" i="32" s="1"/>
  <c r="V222" i="32" s="1"/>
  <c r="F222" i="32"/>
  <c r="E222" i="32"/>
  <c r="D222" i="32"/>
  <c r="R222" i="32" s="1"/>
  <c r="G222" i="32"/>
  <c r="H222" i="32"/>
  <c r="C222" i="32"/>
  <c r="AD222" i="32" s="1"/>
  <c r="H71" i="32"/>
  <c r="E71" i="32"/>
  <c r="F71" i="32"/>
  <c r="C71" i="32"/>
  <c r="AD71" i="32" s="1"/>
  <c r="G71" i="32"/>
  <c r="I71" i="32"/>
  <c r="J71" i="32" s="1"/>
  <c r="U71" i="32" s="1"/>
  <c r="V71" i="32" s="1"/>
  <c r="D71" i="32"/>
  <c r="R71" i="32" s="1"/>
  <c r="H62" i="32"/>
  <c r="E62" i="32"/>
  <c r="F62" i="32"/>
  <c r="I62" i="32"/>
  <c r="J62" i="32" s="1"/>
  <c r="U62" i="32" s="1"/>
  <c r="V62" i="32" s="1"/>
  <c r="G62" i="32"/>
  <c r="C62" i="32"/>
  <c r="AD62" i="32" s="1"/>
  <c r="D62" i="32"/>
  <c r="R62" i="32" s="1"/>
  <c r="R63" i="32" s="1"/>
  <c r="G112" i="32"/>
  <c r="H112" i="32"/>
  <c r="F112" i="32"/>
  <c r="D112" i="32"/>
  <c r="R112" i="32" s="1"/>
  <c r="R113" i="32" s="1"/>
  <c r="C112" i="32"/>
  <c r="AD112" i="32" s="1"/>
  <c r="E112" i="32"/>
  <c r="I112" i="32"/>
  <c r="J112" i="32" s="1"/>
  <c r="U112" i="32" s="1"/>
  <c r="V112" i="32" s="1"/>
  <c r="C127" i="32"/>
  <c r="AD127" i="32" s="1"/>
  <c r="G127" i="32"/>
  <c r="E127" i="32"/>
  <c r="H127" i="32"/>
  <c r="I127" i="32"/>
  <c r="J127" i="32" s="1"/>
  <c r="U127" i="32" s="1"/>
  <c r="V127" i="32" s="1"/>
  <c r="F127" i="32"/>
  <c r="D127" i="32"/>
  <c r="R127" i="32" s="1"/>
  <c r="F206" i="32"/>
  <c r="H206" i="32"/>
  <c r="G206" i="32"/>
  <c r="I206" i="32"/>
  <c r="J206" i="32" s="1"/>
  <c r="U206" i="32" s="1"/>
  <c r="V206" i="32" s="1"/>
  <c r="C206" i="32"/>
  <c r="AD206" i="32" s="1"/>
  <c r="D206" i="32"/>
  <c r="R206" i="32" s="1"/>
  <c r="E206" i="32"/>
  <c r="E84" i="32"/>
  <c r="F84" i="32"/>
  <c r="H84" i="32"/>
  <c r="I84" i="32"/>
  <c r="J84" i="32" s="1"/>
  <c r="U84" i="32" s="1"/>
  <c r="V84" i="32" s="1"/>
  <c r="G84" i="32"/>
  <c r="D84" i="32"/>
  <c r="R84" i="32" s="1"/>
  <c r="C84" i="32"/>
  <c r="AD84" i="32" s="1"/>
  <c r="F112" i="29"/>
  <c r="D126" i="32"/>
  <c r="R126" i="32" s="1"/>
  <c r="H126" i="32"/>
  <c r="F126" i="32"/>
  <c r="E126" i="32"/>
  <c r="C126" i="32"/>
  <c r="AD126" i="32" s="1"/>
  <c r="G126" i="32"/>
  <c r="L126" i="32" s="1"/>
  <c r="M126" i="32" s="1"/>
  <c r="I126" i="32"/>
  <c r="J126" i="32" s="1"/>
  <c r="U126" i="32" s="1"/>
  <c r="V126" i="32" s="1"/>
  <c r="C61" i="32"/>
  <c r="AD61" i="32" s="1"/>
  <c r="I61" i="32"/>
  <c r="J61" i="32" s="1"/>
  <c r="U61" i="32" s="1"/>
  <c r="V61" i="32" s="1"/>
  <c r="E61" i="32"/>
  <c r="G61" i="32"/>
  <c r="H61" i="32"/>
  <c r="F61" i="32"/>
  <c r="D61" i="32"/>
  <c r="R61" i="32" s="1"/>
  <c r="BK110" i="1"/>
  <c r="AN109" i="1"/>
  <c r="D115" i="32"/>
  <c r="R115" i="32" s="1"/>
  <c r="H115" i="32"/>
  <c r="C115" i="32"/>
  <c r="AD115" i="32" s="1"/>
  <c r="E115" i="32"/>
  <c r="I115" i="32"/>
  <c r="J115" i="32" s="1"/>
  <c r="U115" i="32" s="1"/>
  <c r="V115" i="32" s="1"/>
  <c r="F115" i="32"/>
  <c r="G115" i="32"/>
  <c r="E133" i="32"/>
  <c r="H133" i="32"/>
  <c r="G133" i="32"/>
  <c r="D133" i="32"/>
  <c r="R133" i="32" s="1"/>
  <c r="C133" i="32"/>
  <c r="AD133" i="32" s="1"/>
  <c r="F133" i="32"/>
  <c r="I133" i="32"/>
  <c r="J133" i="32" s="1"/>
  <c r="H164" i="32"/>
  <c r="F164" i="32"/>
  <c r="E164" i="32"/>
  <c r="I164" i="32"/>
  <c r="J164" i="32" s="1"/>
  <c r="U164" i="32" s="1"/>
  <c r="V164" i="32" s="1"/>
  <c r="G164" i="32"/>
  <c r="C164" i="32"/>
  <c r="AD164" i="32" s="1"/>
  <c r="D164" i="32"/>
  <c r="R164" i="32" s="1"/>
  <c r="I168" i="32"/>
  <c r="J168" i="32" s="1"/>
  <c r="U168" i="32" s="1"/>
  <c r="V168" i="32" s="1"/>
  <c r="F168" i="32"/>
  <c r="D168" i="32"/>
  <c r="R168" i="32" s="1"/>
  <c r="C168" i="32"/>
  <c r="AD168" i="32" s="1"/>
  <c r="H168" i="32"/>
  <c r="E168" i="32"/>
  <c r="G168" i="32"/>
  <c r="G204" i="32"/>
  <c r="F204" i="32"/>
  <c r="C204" i="32"/>
  <c r="AD204" i="32" s="1"/>
  <c r="H204" i="32"/>
  <c r="E204" i="32"/>
  <c r="I204" i="32"/>
  <c r="J204" i="32" s="1"/>
  <c r="U204" i="32" s="1"/>
  <c r="V204" i="32" s="1"/>
  <c r="D204" i="32"/>
  <c r="R204" i="32" s="1"/>
  <c r="D67" i="32"/>
  <c r="R67" i="32" s="1"/>
  <c r="C67" i="32"/>
  <c r="AD67" i="32" s="1"/>
  <c r="I67" i="32"/>
  <c r="J67" i="32" s="1"/>
  <c r="H67" i="32"/>
  <c r="F67" i="32"/>
  <c r="E67" i="32"/>
  <c r="G67" i="32"/>
  <c r="D176" i="32"/>
  <c r="R176" i="32" s="1"/>
  <c r="F176" i="32"/>
  <c r="C176" i="32"/>
  <c r="AD176" i="32" s="1"/>
  <c r="H176" i="32"/>
  <c r="K176" i="32" s="1"/>
  <c r="E176" i="32"/>
  <c r="G176" i="32"/>
  <c r="I176" i="32"/>
  <c r="J176" i="32" s="1"/>
  <c r="U176" i="32" s="1"/>
  <c r="V176" i="32" s="1"/>
  <c r="H69" i="32"/>
  <c r="F69" i="32"/>
  <c r="E69" i="32"/>
  <c r="G69" i="32"/>
  <c r="I69" i="32"/>
  <c r="J69" i="32" s="1"/>
  <c r="C69" i="32"/>
  <c r="AD69" i="32" s="1"/>
  <c r="D69" i="32"/>
  <c r="R69" i="32" s="1"/>
  <c r="G118" i="32"/>
  <c r="F118" i="32"/>
  <c r="E118" i="32"/>
  <c r="I118" i="32"/>
  <c r="J118" i="32" s="1"/>
  <c r="U118" i="32" s="1"/>
  <c r="V118" i="32" s="1"/>
  <c r="C118" i="32"/>
  <c r="AD118" i="32" s="1"/>
  <c r="H118" i="32"/>
  <c r="D118" i="32"/>
  <c r="R118" i="32" s="1"/>
  <c r="E72" i="32"/>
  <c r="G72" i="32"/>
  <c r="D72" i="32"/>
  <c r="R72" i="32" s="1"/>
  <c r="F72" i="32"/>
  <c r="C72" i="32"/>
  <c r="AD72" i="32" s="1"/>
  <c r="H72" i="32"/>
  <c r="I72" i="32"/>
  <c r="J72" i="32" s="1"/>
  <c r="I120" i="32"/>
  <c r="J120" i="32" s="1"/>
  <c r="U120" i="32" s="1"/>
  <c r="V120" i="32" s="1"/>
  <c r="E120" i="32"/>
  <c r="G120" i="32"/>
  <c r="D120" i="32"/>
  <c r="R120" i="32" s="1"/>
  <c r="C120" i="32"/>
  <c r="AD120" i="32" s="1"/>
  <c r="F120" i="32"/>
  <c r="H120" i="32"/>
  <c r="F110" i="32"/>
  <c r="D110" i="32"/>
  <c r="R110" i="32" s="1"/>
  <c r="E110" i="32"/>
  <c r="I110" i="32"/>
  <c r="J110" i="32" s="1"/>
  <c r="U110" i="32" s="1"/>
  <c r="V110" i="32" s="1"/>
  <c r="C110" i="32"/>
  <c r="AD110" i="32" s="1"/>
  <c r="G110" i="32"/>
  <c r="H110" i="32"/>
  <c r="D184" i="32"/>
  <c r="R184" i="32" s="1"/>
  <c r="C184" i="32"/>
  <c r="AD184" i="32" s="1"/>
  <c r="I184" i="32"/>
  <c r="J184" i="32" s="1"/>
  <c r="U184" i="32" s="1"/>
  <c r="V184" i="32" s="1"/>
  <c r="H184" i="32"/>
  <c r="G184" i="32"/>
  <c r="E184" i="32"/>
  <c r="F184" i="32"/>
  <c r="C174" i="32"/>
  <c r="AD174" i="32" s="1"/>
  <c r="G174" i="32"/>
  <c r="I174" i="32"/>
  <c r="J174" i="32" s="1"/>
  <c r="H174" i="32"/>
  <c r="E174" i="32"/>
  <c r="F174" i="32"/>
  <c r="D174" i="32"/>
  <c r="R174" i="32" s="1"/>
  <c r="H195" i="32"/>
  <c r="E195" i="32"/>
  <c r="G195" i="32"/>
  <c r="I195" i="32"/>
  <c r="J195" i="32" s="1"/>
  <c r="U195" i="32" s="1"/>
  <c r="V195" i="32" s="1"/>
  <c r="F195" i="32"/>
  <c r="D195" i="32"/>
  <c r="R195" i="32" s="1"/>
  <c r="C195" i="32"/>
  <c r="AD195" i="32" s="1"/>
  <c r="I73" i="32"/>
  <c r="J73" i="32" s="1"/>
  <c r="U73" i="32" s="1"/>
  <c r="V73" i="32" s="1"/>
  <c r="C73" i="32"/>
  <c r="AD73" i="32" s="1"/>
  <c r="F73" i="32"/>
  <c r="G73" i="32"/>
  <c r="E73" i="32"/>
  <c r="D73" i="32"/>
  <c r="R73" i="32" s="1"/>
  <c r="H73" i="32"/>
  <c r="C80" i="32"/>
  <c r="AD80" i="32" s="1"/>
  <c r="G80" i="32"/>
  <c r="H80" i="32"/>
  <c r="I80" i="32"/>
  <c r="J80" i="32" s="1"/>
  <c r="U80" i="32" s="1"/>
  <c r="V80" i="32" s="1"/>
  <c r="E80" i="32"/>
  <c r="F80" i="32"/>
  <c r="D80" i="32"/>
  <c r="R80" i="32" s="1"/>
  <c r="BI112" i="1"/>
  <c r="BI113" i="1"/>
  <c r="BI114" i="1" s="1"/>
  <c r="BK107" i="1"/>
  <c r="H146" i="32"/>
  <c r="E146" i="32"/>
  <c r="I146" i="32"/>
  <c r="J146" i="32" s="1"/>
  <c r="U146" i="32" s="1"/>
  <c r="V146" i="32" s="1"/>
  <c r="D146" i="32"/>
  <c r="R146" i="32" s="1"/>
  <c r="G146" i="32"/>
  <c r="F146" i="32"/>
  <c r="C146" i="32"/>
  <c r="AD146" i="32" s="1"/>
  <c r="G199" i="32"/>
  <c r="I199" i="32"/>
  <c r="J199" i="32" s="1"/>
  <c r="U199" i="32" s="1"/>
  <c r="V199" i="32" s="1"/>
  <c r="C199" i="32"/>
  <c r="AD199" i="32" s="1"/>
  <c r="E199" i="32"/>
  <c r="D199" i="32"/>
  <c r="R199" i="32" s="1"/>
  <c r="F199" i="32"/>
  <c r="H199" i="32"/>
  <c r="F139" i="32"/>
  <c r="C139" i="32"/>
  <c r="AD139" i="32" s="1"/>
  <c r="G139" i="32"/>
  <c r="H139" i="32"/>
  <c r="D139" i="32"/>
  <c r="R139" i="32" s="1"/>
  <c r="E139" i="32"/>
  <c r="I139" i="32"/>
  <c r="J139" i="32" s="1"/>
  <c r="U139" i="32" s="1"/>
  <c r="V139" i="32" s="1"/>
  <c r="H83" i="32"/>
  <c r="I83" i="32"/>
  <c r="J83" i="32" s="1"/>
  <c r="U83" i="32" s="1"/>
  <c r="V83" i="32" s="1"/>
  <c r="F83" i="32"/>
  <c r="G83" i="32"/>
  <c r="D83" i="32"/>
  <c r="R83" i="32" s="1"/>
  <c r="E83" i="32"/>
  <c r="C83" i="32"/>
  <c r="AD83" i="32" s="1"/>
  <c r="I117" i="32"/>
  <c r="J117" i="32" s="1"/>
  <c r="U117" i="32" s="1"/>
  <c r="V117" i="32" s="1"/>
  <c r="F117" i="32"/>
  <c r="G117" i="32"/>
  <c r="D117" i="32"/>
  <c r="R117" i="32" s="1"/>
  <c r="H117" i="32"/>
  <c r="C117" i="32"/>
  <c r="AD117" i="32" s="1"/>
  <c r="E117" i="32"/>
  <c r="H98" i="32"/>
  <c r="F98" i="32"/>
  <c r="I98" i="32"/>
  <c r="J98" i="32" s="1"/>
  <c r="E98" i="32"/>
  <c r="D98" i="32"/>
  <c r="R98" i="32" s="1"/>
  <c r="C98" i="32"/>
  <c r="AD98" i="32" s="1"/>
  <c r="G98" i="32"/>
  <c r="H66" i="32"/>
  <c r="C66" i="32"/>
  <c r="AD66" i="32" s="1"/>
  <c r="E66" i="32"/>
  <c r="I66" i="32"/>
  <c r="J66" i="32" s="1"/>
  <c r="F66" i="32"/>
  <c r="G66" i="32"/>
  <c r="D66" i="32"/>
  <c r="R66" i="32" s="1"/>
  <c r="F215" i="32"/>
  <c r="C215" i="32"/>
  <c r="AD215" i="32" s="1"/>
  <c r="G215" i="32"/>
  <c r="H215" i="32"/>
  <c r="K215" i="32" s="1"/>
  <c r="E215" i="32"/>
  <c r="D215" i="32"/>
  <c r="R215" i="32" s="1"/>
  <c r="I215" i="32"/>
  <c r="J215" i="32" s="1"/>
  <c r="U215" i="32" s="1"/>
  <c r="V215" i="32" s="1"/>
  <c r="E156" i="32"/>
  <c r="C156" i="32"/>
  <c r="AD156" i="32" s="1"/>
  <c r="H156" i="32"/>
  <c r="F156" i="32"/>
  <c r="I156" i="32"/>
  <c r="J156" i="32" s="1"/>
  <c r="U156" i="32" s="1"/>
  <c r="V156" i="32" s="1"/>
  <c r="G156" i="32"/>
  <c r="L156" i="32" s="1"/>
  <c r="M156" i="32" s="1"/>
  <c r="D156" i="32"/>
  <c r="R156" i="32" s="1"/>
  <c r="E94" i="32"/>
  <c r="I94" i="32"/>
  <c r="J94" i="32" s="1"/>
  <c r="U94" i="32" s="1"/>
  <c r="V94" i="32" s="1"/>
  <c r="G94" i="32"/>
  <c r="C94" i="32"/>
  <c r="AD94" i="32" s="1"/>
  <c r="D94" i="32"/>
  <c r="R94" i="32" s="1"/>
  <c r="F94" i="32"/>
  <c r="H94" i="32"/>
  <c r="G80" i="29"/>
  <c r="K304" i="1"/>
  <c r="I44" i="35"/>
  <c r="R44" i="35"/>
  <c r="M44" i="35" s="1"/>
  <c r="E97" i="32"/>
  <c r="H97" i="32"/>
  <c r="C97" i="32"/>
  <c r="AD97" i="32" s="1"/>
  <c r="F97" i="32"/>
  <c r="D97" i="32"/>
  <c r="R97" i="32" s="1"/>
  <c r="I97" i="32"/>
  <c r="J97" i="32" s="1"/>
  <c r="U97" i="32" s="1"/>
  <c r="V97" i="32" s="1"/>
  <c r="G97" i="32"/>
  <c r="D65" i="32"/>
  <c r="R65" i="32" s="1"/>
  <c r="E65" i="32"/>
  <c r="C65" i="32"/>
  <c r="AD65" i="32" s="1"/>
  <c r="H65" i="32"/>
  <c r="F65" i="32"/>
  <c r="G65" i="32"/>
  <c r="L65" i="32" s="1"/>
  <c r="M65" i="32" s="1"/>
  <c r="I65" i="32"/>
  <c r="J65" i="32" s="1"/>
  <c r="U65" i="32" s="1"/>
  <c r="V65" i="32" s="1"/>
  <c r="AN108" i="1"/>
  <c r="R110" i="1"/>
  <c r="G51" i="32"/>
  <c r="F51" i="32"/>
  <c r="H51" i="32"/>
  <c r="I51" i="32"/>
  <c r="J51" i="32" s="1"/>
  <c r="U51" i="32" s="1"/>
  <c r="V51" i="32" s="1"/>
  <c r="C51" i="32"/>
  <c r="AD51" i="32" s="1"/>
  <c r="E51" i="32"/>
  <c r="D51" i="32"/>
  <c r="R51" i="32" s="1"/>
  <c r="G207" i="32"/>
  <c r="F207" i="32"/>
  <c r="E207" i="32"/>
  <c r="H207" i="32"/>
  <c r="D207" i="32"/>
  <c r="R207" i="32" s="1"/>
  <c r="I207" i="32"/>
  <c r="J207" i="32" s="1"/>
  <c r="U207" i="32" s="1"/>
  <c r="V207" i="32" s="1"/>
  <c r="C207" i="32"/>
  <c r="AD207" i="32" s="1"/>
  <c r="D151" i="32"/>
  <c r="R151" i="32" s="1"/>
  <c r="E151" i="32"/>
  <c r="H151" i="32"/>
  <c r="C151" i="32"/>
  <c r="AD151" i="32" s="1"/>
  <c r="I151" i="32"/>
  <c r="J151" i="32" s="1"/>
  <c r="U151" i="32" s="1"/>
  <c r="V151" i="32" s="1"/>
  <c r="F151" i="32"/>
  <c r="G151" i="32"/>
  <c r="C132" i="32"/>
  <c r="AD132" i="32" s="1"/>
  <c r="D132" i="32"/>
  <c r="R132" i="32" s="1"/>
  <c r="H132" i="32"/>
  <c r="F132" i="32"/>
  <c r="E132" i="32"/>
  <c r="I132" i="32"/>
  <c r="J132" i="32" s="1"/>
  <c r="U132" i="32" s="1"/>
  <c r="V132" i="32" s="1"/>
  <c r="G132" i="32"/>
  <c r="I217" i="32"/>
  <c r="J217" i="32" s="1"/>
  <c r="U217" i="32" s="1"/>
  <c r="V217" i="32" s="1"/>
  <c r="E217" i="32"/>
  <c r="G217" i="32"/>
  <c r="L217" i="32" s="1"/>
  <c r="M217" i="32" s="1"/>
  <c r="H217" i="32"/>
  <c r="F217" i="32"/>
  <c r="C217" i="32"/>
  <c r="AD217" i="32" s="1"/>
  <c r="D217" i="32"/>
  <c r="R217" i="32" s="1"/>
  <c r="C60" i="32"/>
  <c r="AD60" i="32" s="1"/>
  <c r="G60" i="32"/>
  <c r="L60" i="32" s="1"/>
  <c r="M60" i="32" s="1"/>
  <c r="H60" i="32"/>
  <c r="E60" i="32"/>
  <c r="D60" i="32"/>
  <c r="R60" i="32" s="1"/>
  <c r="I60" i="32"/>
  <c r="F60" i="32"/>
  <c r="F129" i="32"/>
  <c r="C129" i="32"/>
  <c r="AD129" i="32" s="1"/>
  <c r="I129" i="32"/>
  <c r="J129" i="32" s="1"/>
  <c r="U129" i="32" s="1"/>
  <c r="V129" i="32" s="1"/>
  <c r="G129" i="32"/>
  <c r="L129" i="32" s="1"/>
  <c r="M129" i="32" s="1"/>
  <c r="D129" i="32"/>
  <c r="R129" i="32" s="1"/>
  <c r="E129" i="32"/>
  <c r="H129" i="32"/>
  <c r="F182" i="32"/>
  <c r="E182" i="32"/>
  <c r="C182" i="32"/>
  <c r="AD182" i="32" s="1"/>
  <c r="H182" i="32"/>
  <c r="I182" i="32"/>
  <c r="J182" i="32" s="1"/>
  <c r="U182" i="32" s="1"/>
  <c r="V182" i="32" s="1"/>
  <c r="D182" i="32"/>
  <c r="R182" i="32" s="1"/>
  <c r="G182" i="32"/>
  <c r="L182" i="32" s="1"/>
  <c r="M182" i="32" s="1"/>
  <c r="I180" i="32"/>
  <c r="J180" i="32" s="1"/>
  <c r="U180" i="32" s="1"/>
  <c r="V180" i="32" s="1"/>
  <c r="F180" i="32"/>
  <c r="E180" i="32"/>
  <c r="C180" i="32"/>
  <c r="AD180" i="32" s="1"/>
  <c r="G180" i="32"/>
  <c r="H180" i="32"/>
  <c r="D180" i="32"/>
  <c r="R180" i="32" s="1"/>
  <c r="F205" i="32"/>
  <c r="G205" i="32"/>
  <c r="H205" i="32"/>
  <c r="I205" i="32"/>
  <c r="J205" i="32" s="1"/>
  <c r="U205" i="32" s="1"/>
  <c r="V205" i="32" s="1"/>
  <c r="E205" i="32"/>
  <c r="C205" i="32"/>
  <c r="AD205" i="32" s="1"/>
  <c r="D205" i="32"/>
  <c r="R205" i="32" s="1"/>
  <c r="F101" i="32"/>
  <c r="H101" i="32"/>
  <c r="I101" i="32"/>
  <c r="J101" i="32" s="1"/>
  <c r="U101" i="32" s="1"/>
  <c r="V101" i="32" s="1"/>
  <c r="E101" i="32"/>
  <c r="D101" i="32"/>
  <c r="R101" i="32" s="1"/>
  <c r="C101" i="32"/>
  <c r="AD101" i="32" s="1"/>
  <c r="G101" i="32"/>
  <c r="L101" i="32" s="1"/>
  <c r="M101" i="32" s="1"/>
  <c r="AH312" i="1"/>
  <c r="H74" i="32"/>
  <c r="G74" i="32"/>
  <c r="L74" i="32" s="1"/>
  <c r="M74" i="32" s="1"/>
  <c r="C74" i="32"/>
  <c r="AD74" i="32" s="1"/>
  <c r="F74" i="32"/>
  <c r="D74" i="32"/>
  <c r="R74" i="32" s="1"/>
  <c r="E74" i="32"/>
  <c r="I74" i="32"/>
  <c r="J74" i="32" s="1"/>
  <c r="U74" i="32" s="1"/>
  <c r="V74" i="32" s="1"/>
  <c r="AZ340" i="1"/>
  <c r="AY312" i="1"/>
  <c r="BA315" i="1" s="1"/>
  <c r="D85" i="32"/>
  <c r="R85" i="32" s="1"/>
  <c r="E85" i="32"/>
  <c r="C85" i="32"/>
  <c r="AD85" i="32" s="1"/>
  <c r="G85" i="32"/>
  <c r="L85" i="32" s="1"/>
  <c r="M85" i="32" s="1"/>
  <c r="I85" i="32"/>
  <c r="J85" i="32" s="1"/>
  <c r="U85" i="32" s="1"/>
  <c r="V85" i="32" s="1"/>
  <c r="H85" i="32"/>
  <c r="F85" i="32"/>
  <c r="AM113" i="1"/>
  <c r="AM114" i="1" s="1"/>
  <c r="AM112" i="1"/>
  <c r="AN107" i="1"/>
  <c r="G149" i="32"/>
  <c r="L149" i="32" s="1"/>
  <c r="M149" i="32" s="1"/>
  <c r="I149" i="32"/>
  <c r="J149" i="32" s="1"/>
  <c r="U149" i="32" s="1"/>
  <c r="V149" i="32" s="1"/>
  <c r="C149" i="32"/>
  <c r="AD149" i="32" s="1"/>
  <c r="H149" i="32"/>
  <c r="E149" i="32"/>
  <c r="F149" i="32"/>
  <c r="D149" i="32"/>
  <c r="R149" i="32" s="1"/>
  <c r="L204" i="32"/>
  <c r="M204" i="32" s="1"/>
  <c r="L118" i="32"/>
  <c r="M118" i="32" s="1"/>
  <c r="L201" i="32"/>
  <c r="M201" i="32" s="1"/>
  <c r="L51" i="32"/>
  <c r="M51" i="32" s="1"/>
  <c r="L205" i="32"/>
  <c r="M205" i="32" s="1"/>
  <c r="L195" i="32"/>
  <c r="M195" i="32" s="1"/>
  <c r="L98" i="32"/>
  <c r="M98" i="32" s="1"/>
  <c r="L222" i="32"/>
  <c r="M222" i="32" s="1"/>
  <c r="L176" i="32"/>
  <c r="M176" i="32" s="1"/>
  <c r="L110" i="32"/>
  <c r="M110" i="32" s="1"/>
  <c r="L207" i="32"/>
  <c r="M207" i="32" s="1"/>
  <c r="L206" i="32"/>
  <c r="M206" i="32" s="1"/>
  <c r="L117" i="32"/>
  <c r="M117" i="32" s="1"/>
  <c r="L174" i="32"/>
  <c r="M174" i="32" s="1"/>
  <c r="L120" i="32"/>
  <c r="M120" i="32" s="1"/>
  <c r="L151" i="32"/>
  <c r="M151" i="32" s="1"/>
  <c r="L199" i="32"/>
  <c r="M199" i="32" s="1"/>
  <c r="L215" i="32"/>
  <c r="M215" i="32" s="1"/>
  <c r="P215" i="32" s="1"/>
  <c r="L164" i="32"/>
  <c r="M164" i="32" s="1"/>
  <c r="L180" i="32"/>
  <c r="M180" i="32" s="1"/>
  <c r="L72" i="32"/>
  <c r="M72" i="32" s="1"/>
  <c r="L66" i="32"/>
  <c r="M66" i="32" s="1"/>
  <c r="L168" i="32"/>
  <c r="M168" i="32" s="1"/>
  <c r="L132" i="32"/>
  <c r="M132" i="32" s="1"/>
  <c r="L97" i="32"/>
  <c r="M97" i="32" s="1"/>
  <c r="S50" i="32"/>
  <c r="L50" i="32"/>
  <c r="L184" i="32"/>
  <c r="M184" i="32" s="1"/>
  <c r="L94" i="32"/>
  <c r="M94" i="32" s="1"/>
  <c r="L133" i="32"/>
  <c r="M133" i="32" s="1"/>
  <c r="L83" i="32"/>
  <c r="M83" i="32" s="1"/>
  <c r="L69" i="32"/>
  <c r="M69" i="32" s="1"/>
  <c r="L80" i="32"/>
  <c r="M80" i="32" s="1"/>
  <c r="L209" i="32"/>
  <c r="M209" i="32" s="1"/>
  <c r="L115" i="32"/>
  <c r="M115" i="32" s="1"/>
  <c r="L84" i="32"/>
  <c r="M84" i="32" s="1"/>
  <c r="L61" i="32"/>
  <c r="M61" i="32" s="1"/>
  <c r="L62" i="32"/>
  <c r="M62" i="32" s="1"/>
  <c r="L71" i="32"/>
  <c r="M71" i="32" s="1"/>
  <c r="L67" i="32"/>
  <c r="M67" i="32" s="1"/>
  <c r="L192" i="32"/>
  <c r="M192" i="32" s="1"/>
  <c r="L127" i="32"/>
  <c r="M127" i="32" s="1"/>
  <c r="L112" i="32"/>
  <c r="M112" i="32" s="1"/>
  <c r="L138" i="32"/>
  <c r="M138" i="32" s="1"/>
  <c r="L146" i="32"/>
  <c r="M146" i="32" s="1"/>
  <c r="L73" i="32"/>
  <c r="M73" i="32" s="1"/>
  <c r="L211" i="32"/>
  <c r="M211" i="32" s="1"/>
  <c r="L139" i="32"/>
  <c r="M139" i="32" s="1"/>
  <c r="N73" i="32"/>
  <c r="O73" i="32" s="1"/>
  <c r="Y73" i="32" s="1"/>
  <c r="N71" i="32"/>
  <c r="O71" i="32" s="1"/>
  <c r="Y71" i="32" s="1"/>
  <c r="N199" i="32"/>
  <c r="O199" i="32" s="1"/>
  <c r="Y199" i="32" s="1"/>
  <c r="N51" i="32"/>
  <c r="O51" i="32" s="1"/>
  <c r="Y51" i="32" s="1"/>
  <c r="N115" i="32"/>
  <c r="O115" i="32" s="1"/>
  <c r="Y115" i="32" s="1"/>
  <c r="N101" i="32"/>
  <c r="O101" i="32" s="1"/>
  <c r="Y101" i="32" s="1"/>
  <c r="N97" i="32"/>
  <c r="O97" i="32" s="1"/>
  <c r="Y97" i="32" s="1"/>
  <c r="N215" i="32"/>
  <c r="O215" i="32" s="1"/>
  <c r="Y215" i="32" s="1"/>
  <c r="N180" i="32"/>
  <c r="O180" i="32" s="1"/>
  <c r="Y180" i="32" s="1"/>
  <c r="N209" i="32"/>
  <c r="O209" i="32" s="1"/>
  <c r="Y209" i="32" s="1"/>
  <c r="N176" i="32"/>
  <c r="O176" i="32" s="1"/>
  <c r="Y176" i="32" s="1"/>
  <c r="N110" i="32"/>
  <c r="O110" i="32" s="1"/>
  <c r="Y110" i="32" s="1"/>
  <c r="N62" i="32"/>
  <c r="O62" i="32" s="1"/>
  <c r="Y62" i="32" s="1"/>
  <c r="N112" i="32"/>
  <c r="O112" i="32" s="1"/>
  <c r="Y112" i="32" s="1"/>
  <c r="N151" i="32"/>
  <c r="O151" i="32" s="1"/>
  <c r="Y151" i="32" s="1"/>
  <c r="N84" i="32"/>
  <c r="O84" i="32" s="1"/>
  <c r="Y84" i="32" s="1"/>
  <c r="N192" i="32"/>
  <c r="O192" i="32" s="1"/>
  <c r="Y192" i="32" s="1"/>
  <c r="N146" i="32"/>
  <c r="O146" i="32" s="1"/>
  <c r="Y146" i="32" s="1"/>
  <c r="N206" i="32"/>
  <c r="O206" i="32" s="1"/>
  <c r="Y206" i="32" s="1"/>
  <c r="N201" i="32"/>
  <c r="O201" i="32" s="1"/>
  <c r="Y201" i="32" s="1"/>
  <c r="AB215" i="32"/>
  <c r="N126" i="32"/>
  <c r="O126" i="32" s="1"/>
  <c r="Y126" i="32" s="1"/>
  <c r="N132" i="32"/>
  <c r="O132" i="32" s="1"/>
  <c r="Y132" i="32" s="1"/>
  <c r="N164" i="32"/>
  <c r="O164" i="32" s="1"/>
  <c r="Y164" i="32" s="1"/>
  <c r="N136" i="32"/>
  <c r="O136" i="32" s="1"/>
  <c r="Y136" i="32" s="1"/>
  <c r="N222" i="32"/>
  <c r="O222" i="32" s="1"/>
  <c r="Y222" i="32" s="1"/>
  <c r="N120" i="32"/>
  <c r="O120" i="32" s="1"/>
  <c r="Y120" i="32" s="1"/>
  <c r="N204" i="32"/>
  <c r="O204" i="32" s="1"/>
  <c r="Y204" i="32" s="1"/>
  <c r="N94" i="32"/>
  <c r="O94" i="32" s="1"/>
  <c r="Y94" i="32" s="1"/>
  <c r="N118" i="32"/>
  <c r="O118" i="32" s="1"/>
  <c r="Y118" i="32" s="1"/>
  <c r="N65" i="32"/>
  <c r="O65" i="32" s="1"/>
  <c r="Y65" i="32" s="1"/>
  <c r="N117" i="32"/>
  <c r="O117" i="32" s="1"/>
  <c r="Y117" i="32" s="1"/>
  <c r="N83" i="32"/>
  <c r="O83" i="32" s="1"/>
  <c r="Y83" i="32" s="1"/>
  <c r="N127" i="32"/>
  <c r="O127" i="32" s="1"/>
  <c r="Y127" i="32" s="1"/>
  <c r="N61" i="32"/>
  <c r="O61" i="32" s="1"/>
  <c r="Y61" i="32" s="1"/>
  <c r="N139" i="32"/>
  <c r="O139" i="32" s="1"/>
  <c r="Y139" i="32" s="1"/>
  <c r="N138" i="32"/>
  <c r="O138" i="32" s="1"/>
  <c r="Y138" i="32" s="1"/>
  <c r="N80" i="32"/>
  <c r="O80" i="32" s="1"/>
  <c r="Y80" i="32" s="1"/>
  <c r="N182" i="32"/>
  <c r="O182" i="32" s="1"/>
  <c r="Y182" i="32" s="1"/>
  <c r="N156" i="32"/>
  <c r="O156" i="32" s="1"/>
  <c r="Y156" i="32" s="1"/>
  <c r="N205" i="32"/>
  <c r="O205" i="32" s="1"/>
  <c r="Y205" i="32" s="1"/>
  <c r="N149" i="32"/>
  <c r="O149" i="32" s="1"/>
  <c r="Y149" i="32" s="1"/>
  <c r="N217" i="32"/>
  <c r="O217" i="32" s="1"/>
  <c r="Y217" i="32" s="1"/>
  <c r="N184" i="32"/>
  <c r="O184" i="32" s="1"/>
  <c r="Y184" i="32" s="1"/>
  <c r="C99" i="32"/>
  <c r="AD99" i="32" s="1"/>
  <c r="F99" i="32"/>
  <c r="G99" i="32"/>
  <c r="L99" i="32" s="1"/>
  <c r="M99" i="32" s="1"/>
  <c r="H99" i="32"/>
  <c r="I99" i="32"/>
  <c r="J99" i="32" s="1"/>
  <c r="E99" i="32"/>
  <c r="D99" i="32"/>
  <c r="R99" i="32" s="1"/>
  <c r="G213" i="32"/>
  <c r="L213" i="32" s="1"/>
  <c r="M213" i="32" s="1"/>
  <c r="D213" i="32"/>
  <c r="E213" i="32"/>
  <c r="I213" i="32"/>
  <c r="J213" i="32" s="1"/>
  <c r="U213" i="32" s="1"/>
  <c r="V213" i="32" s="1"/>
  <c r="H213" i="32"/>
  <c r="C213" i="32"/>
  <c r="AD213" i="32" s="1"/>
  <c r="F213" i="32"/>
  <c r="E123" i="32"/>
  <c r="F123" i="32"/>
  <c r="D123" i="32"/>
  <c r="R123" i="32" s="1"/>
  <c r="C123" i="32"/>
  <c r="AD123" i="32" s="1"/>
  <c r="H123" i="32"/>
  <c r="I123" i="32"/>
  <c r="J123" i="32" s="1"/>
  <c r="U123" i="32" s="1"/>
  <c r="V123" i="32" s="1"/>
  <c r="G123" i="32"/>
  <c r="L123" i="32" s="1"/>
  <c r="M123" i="32" s="1"/>
  <c r="E95" i="32"/>
  <c r="H95" i="32"/>
  <c r="I95" i="32"/>
  <c r="J95" i="32" s="1"/>
  <c r="G95" i="32"/>
  <c r="L95" i="32" s="1"/>
  <c r="M95" i="32" s="1"/>
  <c r="C95" i="32"/>
  <c r="AD95" i="32" s="1"/>
  <c r="F95" i="32"/>
  <c r="D95" i="32"/>
  <c r="R95" i="32" s="1"/>
  <c r="D64" i="32"/>
  <c r="R64" i="32" s="1"/>
  <c r="H64" i="32"/>
  <c r="F64" i="32"/>
  <c r="E64" i="32"/>
  <c r="I64" i="32"/>
  <c r="J64" i="32" s="1"/>
  <c r="U64" i="32" s="1"/>
  <c r="V64" i="32" s="1"/>
  <c r="G64" i="32"/>
  <c r="L64" i="32" s="1"/>
  <c r="M64" i="32" s="1"/>
  <c r="C64" i="32"/>
  <c r="AD64" i="32" s="1"/>
  <c r="I188" i="32"/>
  <c r="J188" i="32" s="1"/>
  <c r="U188" i="32" s="1"/>
  <c r="V188" i="32" s="1"/>
  <c r="H188" i="32"/>
  <c r="K188" i="32" s="1"/>
  <c r="E188" i="32"/>
  <c r="F188" i="32"/>
  <c r="G188" i="32"/>
  <c r="L188" i="32" s="1"/>
  <c r="M188" i="32" s="1"/>
  <c r="D188" i="32"/>
  <c r="C188" i="32"/>
  <c r="AD188" i="32" s="1"/>
  <c r="H220" i="32"/>
  <c r="F220" i="32"/>
  <c r="I220" i="32"/>
  <c r="J220" i="32" s="1"/>
  <c r="U220" i="32" s="1"/>
  <c r="V220" i="32" s="1"/>
  <c r="C220" i="32"/>
  <c r="AD220" i="32" s="1"/>
  <c r="G220" i="32"/>
  <c r="L220" i="32" s="1"/>
  <c r="M220" i="32" s="1"/>
  <c r="E220" i="32"/>
  <c r="D220" i="32"/>
  <c r="R220" i="32" s="1"/>
  <c r="C91" i="32"/>
  <c r="AD91" i="32" s="1"/>
  <c r="I91" i="32"/>
  <c r="J91" i="32" s="1"/>
  <c r="U91" i="32" s="1"/>
  <c r="V91" i="32" s="1"/>
  <c r="H91" i="32"/>
  <c r="G91" i="32"/>
  <c r="L91" i="32" s="1"/>
  <c r="M91" i="32" s="1"/>
  <c r="E91" i="32"/>
  <c r="F91" i="32"/>
  <c r="D91" i="32"/>
  <c r="R91" i="32" s="1"/>
  <c r="G163" i="32"/>
  <c r="L163" i="32" s="1"/>
  <c r="M163" i="32" s="1"/>
  <c r="H163" i="32"/>
  <c r="I163" i="32"/>
  <c r="J163" i="32" s="1"/>
  <c r="U163" i="32" s="1"/>
  <c r="V163" i="32" s="1"/>
  <c r="C163" i="32"/>
  <c r="AD163" i="32" s="1"/>
  <c r="D163" i="32"/>
  <c r="E163" i="32"/>
  <c r="F163" i="32"/>
  <c r="H340" i="1"/>
  <c r="H193" i="29"/>
  <c r="AV91" i="1"/>
  <c r="H197" i="32"/>
  <c r="I197" i="32"/>
  <c r="J197" i="32" s="1"/>
  <c r="U197" i="32" s="1"/>
  <c r="V197" i="32" s="1"/>
  <c r="D197" i="32"/>
  <c r="R197" i="32" s="1"/>
  <c r="C197" i="32"/>
  <c r="AD197" i="32" s="1"/>
  <c r="F197" i="32"/>
  <c r="E197" i="32"/>
  <c r="G197" i="32"/>
  <c r="L197" i="32" s="1"/>
  <c r="M197" i="32" s="1"/>
  <c r="R109" i="1"/>
  <c r="BK109" i="1"/>
  <c r="E52" i="32"/>
  <c r="F52" i="32"/>
  <c r="G52" i="32"/>
  <c r="L52" i="32" s="1"/>
  <c r="M52" i="32" s="1"/>
  <c r="I52" i="32"/>
  <c r="J52" i="32" s="1"/>
  <c r="U52" i="32" s="1"/>
  <c r="V52" i="32" s="1"/>
  <c r="H52" i="32"/>
  <c r="C52" i="32"/>
  <c r="AD52" i="32" s="1"/>
  <c r="D52" i="32"/>
  <c r="R52" i="32" s="1"/>
  <c r="D185" i="32"/>
  <c r="R185" i="32" s="1"/>
  <c r="C185" i="32"/>
  <c r="AD185" i="32" s="1"/>
  <c r="E185" i="32"/>
  <c r="I185" i="32"/>
  <c r="J185" i="32" s="1"/>
  <c r="U185" i="32" s="1"/>
  <c r="V185" i="32" s="1"/>
  <c r="F185" i="32"/>
  <c r="G185" i="32"/>
  <c r="L185" i="32" s="1"/>
  <c r="M185" i="32" s="1"/>
  <c r="H185" i="32"/>
  <c r="F158" i="32"/>
  <c r="C158" i="32"/>
  <c r="AD158" i="32" s="1"/>
  <c r="D158" i="32"/>
  <c r="R158" i="32" s="1"/>
  <c r="G158" i="32"/>
  <c r="L158" i="32" s="1"/>
  <c r="M158" i="32" s="1"/>
  <c r="H158" i="32"/>
  <c r="E158" i="32"/>
  <c r="I158" i="32"/>
  <c r="J158" i="32" s="1"/>
  <c r="U158" i="32" s="1"/>
  <c r="V158" i="32" s="1"/>
  <c r="H92" i="32"/>
  <c r="F92" i="32"/>
  <c r="E92" i="32"/>
  <c r="I92" i="32"/>
  <c r="J92" i="32" s="1"/>
  <c r="U92" i="32" s="1"/>
  <c r="V92" i="32" s="1"/>
  <c r="G92" i="32"/>
  <c r="L92" i="32" s="1"/>
  <c r="M92" i="32" s="1"/>
  <c r="C92" i="32"/>
  <c r="AD92" i="32" s="1"/>
  <c r="D92" i="32"/>
  <c r="R92" i="32" s="1"/>
  <c r="E57" i="32"/>
  <c r="C57" i="32"/>
  <c r="AD57" i="32" s="1"/>
  <c r="H57" i="32"/>
  <c r="F57" i="32"/>
  <c r="I57" i="32"/>
  <c r="J57" i="32" s="1"/>
  <c r="U57" i="32" s="1"/>
  <c r="V57" i="32" s="1"/>
  <c r="D57" i="32"/>
  <c r="R57" i="32" s="1"/>
  <c r="G57" i="32"/>
  <c r="L57" i="32" s="1"/>
  <c r="M57" i="32" s="1"/>
  <c r="E198" i="32"/>
  <c r="H198" i="32"/>
  <c r="F198" i="32"/>
  <c r="I198" i="32"/>
  <c r="J198" i="32" s="1"/>
  <c r="U198" i="32" s="1"/>
  <c r="V198" i="32" s="1"/>
  <c r="C198" i="32"/>
  <c r="AD198" i="32" s="1"/>
  <c r="G198" i="32"/>
  <c r="L198" i="32" s="1"/>
  <c r="M198" i="32" s="1"/>
  <c r="D198" i="32"/>
  <c r="R198" i="32" s="1"/>
  <c r="C148" i="32"/>
  <c r="AD148" i="32" s="1"/>
  <c r="H148" i="32"/>
  <c r="G148" i="32"/>
  <c r="L148" i="32" s="1"/>
  <c r="M148" i="32" s="1"/>
  <c r="D148" i="32"/>
  <c r="R148" i="32" s="1"/>
  <c r="E148" i="32"/>
  <c r="F148" i="32"/>
  <c r="I148" i="32"/>
  <c r="J148" i="32" s="1"/>
  <c r="U148" i="32" s="1"/>
  <c r="V148" i="32" s="1"/>
  <c r="C169" i="32"/>
  <c r="AD169" i="32" s="1"/>
  <c r="E169" i="32"/>
  <c r="H169" i="32"/>
  <c r="I169" i="32"/>
  <c r="J169" i="32" s="1"/>
  <c r="U169" i="32" s="1"/>
  <c r="V169" i="32" s="1"/>
  <c r="F169" i="32"/>
  <c r="G169" i="32"/>
  <c r="L169" i="32" s="1"/>
  <c r="M169" i="32" s="1"/>
  <c r="D169" i="32"/>
  <c r="R169" i="32" s="1"/>
  <c r="E137" i="32"/>
  <c r="C137" i="32"/>
  <c r="AD137" i="32" s="1"/>
  <c r="I137" i="32"/>
  <c r="J137" i="32" s="1"/>
  <c r="U137" i="32" s="1"/>
  <c r="V137" i="32" s="1"/>
  <c r="G137" i="32"/>
  <c r="L137" i="32" s="1"/>
  <c r="M137" i="32" s="1"/>
  <c r="F137" i="32"/>
  <c r="D137" i="32"/>
  <c r="R137" i="32" s="1"/>
  <c r="R138" i="32" s="1"/>
  <c r="H137" i="32"/>
  <c r="I142" i="32"/>
  <c r="J142" i="32" s="1"/>
  <c r="U142" i="32" s="1"/>
  <c r="V142" i="32" s="1"/>
  <c r="H142" i="32"/>
  <c r="F142" i="32"/>
  <c r="E142" i="32"/>
  <c r="G142" i="32"/>
  <c r="L142" i="32" s="1"/>
  <c r="M142" i="32" s="1"/>
  <c r="D142" i="32"/>
  <c r="R142" i="32" s="1"/>
  <c r="C142" i="32"/>
  <c r="AD142" i="32" s="1"/>
  <c r="D108" i="32"/>
  <c r="R108" i="32" s="1"/>
  <c r="I108" i="32"/>
  <c r="J108" i="32" s="1"/>
  <c r="U108" i="32" s="1"/>
  <c r="V108" i="32" s="1"/>
  <c r="F108" i="32"/>
  <c r="C108" i="32"/>
  <c r="AD108" i="32" s="1"/>
  <c r="G108" i="32"/>
  <c r="L108" i="32" s="1"/>
  <c r="M108" i="32" s="1"/>
  <c r="E108" i="32"/>
  <c r="H108" i="32"/>
  <c r="AE309" i="1"/>
  <c r="AL309" i="1"/>
  <c r="O95" i="35" s="1"/>
  <c r="M94" i="35" s="1"/>
  <c r="G191" i="32"/>
  <c r="L191" i="32" s="1"/>
  <c r="M191" i="32" s="1"/>
  <c r="D191" i="32"/>
  <c r="R191" i="32" s="1"/>
  <c r="E191" i="32"/>
  <c r="F191" i="32"/>
  <c r="C191" i="32"/>
  <c r="AD191" i="32" s="1"/>
  <c r="I191" i="32"/>
  <c r="J191" i="32" s="1"/>
  <c r="U191" i="32" s="1"/>
  <c r="V191" i="32" s="1"/>
  <c r="H191" i="32"/>
  <c r="G59" i="32"/>
  <c r="L59" i="32" s="1"/>
  <c r="M59" i="32" s="1"/>
  <c r="D59" i="32"/>
  <c r="R59" i="32" s="1"/>
  <c r="C59" i="32"/>
  <c r="AD59" i="32" s="1"/>
  <c r="I59" i="32"/>
  <c r="J59" i="32" s="1"/>
  <c r="U59" i="32" s="1"/>
  <c r="V59" i="32" s="1"/>
  <c r="H59" i="32"/>
  <c r="F59" i="32"/>
  <c r="E59" i="32"/>
  <c r="I93" i="32"/>
  <c r="J93" i="32" s="1"/>
  <c r="U93" i="32" s="1"/>
  <c r="V93" i="32" s="1"/>
  <c r="D93" i="32"/>
  <c r="R93" i="32" s="1"/>
  <c r="G93" i="32"/>
  <c r="L93" i="32" s="1"/>
  <c r="M93" i="32" s="1"/>
  <c r="F93" i="32"/>
  <c r="C93" i="32"/>
  <c r="AD93" i="32" s="1"/>
  <c r="E93" i="32"/>
  <c r="H93" i="32"/>
  <c r="H171" i="32"/>
  <c r="C171" i="32"/>
  <c r="AD171" i="32" s="1"/>
  <c r="F171" i="32"/>
  <c r="E171" i="32"/>
  <c r="G171" i="32"/>
  <c r="L171" i="32" s="1"/>
  <c r="M171" i="32" s="1"/>
  <c r="D171" i="32"/>
  <c r="R171" i="32" s="1"/>
  <c r="I171" i="32"/>
  <c r="J171" i="32" s="1"/>
  <c r="U171" i="32" s="1"/>
  <c r="V171" i="32" s="1"/>
  <c r="D177" i="32"/>
  <c r="R177" i="32" s="1"/>
  <c r="H177" i="32"/>
  <c r="I177" i="32"/>
  <c r="J177" i="32" s="1"/>
  <c r="U177" i="32" s="1"/>
  <c r="V177" i="32" s="1"/>
  <c r="E177" i="32"/>
  <c r="C177" i="32"/>
  <c r="AD177" i="32" s="1"/>
  <c r="F177" i="32"/>
  <c r="G177" i="32"/>
  <c r="L177" i="32" s="1"/>
  <c r="M177" i="32" s="1"/>
  <c r="F121" i="32"/>
  <c r="G121" i="32"/>
  <c r="L121" i="32" s="1"/>
  <c r="M121" i="32" s="1"/>
  <c r="H121" i="32"/>
  <c r="I121" i="32"/>
  <c r="J121" i="32" s="1"/>
  <c r="U121" i="32" s="1"/>
  <c r="V121" i="32" s="1"/>
  <c r="C121" i="32"/>
  <c r="AD121" i="32" s="1"/>
  <c r="E121" i="32"/>
  <c r="D121" i="32"/>
  <c r="R121" i="32" s="1"/>
  <c r="C189" i="32"/>
  <c r="AD189" i="32" s="1"/>
  <c r="I189" i="32"/>
  <c r="J189" i="32" s="1"/>
  <c r="U189" i="32" s="1"/>
  <c r="V189" i="32" s="1"/>
  <c r="G189" i="32"/>
  <c r="L189" i="32" s="1"/>
  <c r="M189" i="32" s="1"/>
  <c r="H189" i="32"/>
  <c r="E189" i="32"/>
  <c r="F189" i="32"/>
  <c r="D189" i="32"/>
  <c r="R189" i="32" s="1"/>
  <c r="I105" i="32"/>
  <c r="J105" i="32" s="1"/>
  <c r="U105" i="32" s="1"/>
  <c r="V105" i="32" s="1"/>
  <c r="F105" i="32"/>
  <c r="H105" i="32"/>
  <c r="C105" i="32"/>
  <c r="AD105" i="32" s="1"/>
  <c r="D105" i="32"/>
  <c r="R105" i="32" s="1"/>
  <c r="E105" i="32"/>
  <c r="G105" i="32"/>
  <c r="L105" i="32" s="1"/>
  <c r="M105" i="32" s="1"/>
  <c r="D216" i="32"/>
  <c r="R216" i="32" s="1"/>
  <c r="C216" i="32"/>
  <c r="AD216" i="32" s="1"/>
  <c r="I216" i="32"/>
  <c r="J216" i="32" s="1"/>
  <c r="U216" i="32" s="1"/>
  <c r="V216" i="32" s="1"/>
  <c r="H216" i="32"/>
  <c r="F216" i="32"/>
  <c r="G216" i="32"/>
  <c r="L216" i="32" s="1"/>
  <c r="M216" i="32" s="1"/>
  <c r="E216" i="32"/>
  <c r="H104" i="32"/>
  <c r="I104" i="32"/>
  <c r="J104" i="32" s="1"/>
  <c r="U104" i="32" s="1"/>
  <c r="V104" i="32" s="1"/>
  <c r="C104" i="32"/>
  <c r="AD104" i="32" s="1"/>
  <c r="E104" i="32"/>
  <c r="F104" i="32"/>
  <c r="D104" i="32"/>
  <c r="R104" i="32" s="1"/>
  <c r="G104" i="32"/>
  <c r="L104" i="32" s="1"/>
  <c r="M104" i="32" s="1"/>
  <c r="H219" i="32"/>
  <c r="E219" i="32"/>
  <c r="C219" i="32"/>
  <c r="AD219" i="32" s="1"/>
  <c r="G219" i="32"/>
  <c r="L219" i="32" s="1"/>
  <c r="M219" i="32" s="1"/>
  <c r="F219" i="32"/>
  <c r="D219" i="32"/>
  <c r="R219" i="32" s="1"/>
  <c r="I219" i="32"/>
  <c r="J219" i="32" s="1"/>
  <c r="U219" i="32" s="1"/>
  <c r="V219" i="32" s="1"/>
  <c r="H54" i="32"/>
  <c r="D54" i="32"/>
  <c r="R54" i="32" s="1"/>
  <c r="F54" i="32"/>
  <c r="C54" i="32"/>
  <c r="AD54" i="32" s="1"/>
  <c r="E54" i="32"/>
  <c r="G54" i="32"/>
  <c r="L54" i="32" s="1"/>
  <c r="M54" i="32" s="1"/>
  <c r="I54" i="32"/>
  <c r="J54" i="32" s="1"/>
  <c r="U54" i="32" s="1"/>
  <c r="V54" i="32" s="1"/>
  <c r="BA309" i="1"/>
  <c r="BH309" i="1"/>
  <c r="O95" i="36" s="1"/>
  <c r="M94" i="36" s="1"/>
  <c r="F122" i="32"/>
  <c r="C122" i="32"/>
  <c r="AD122" i="32" s="1"/>
  <c r="H122" i="32"/>
  <c r="E122" i="32"/>
  <c r="I122" i="32"/>
  <c r="J122" i="32" s="1"/>
  <c r="U122" i="32" s="1"/>
  <c r="V122" i="32" s="1"/>
  <c r="G122" i="32"/>
  <c r="L122" i="32" s="1"/>
  <c r="M122" i="32" s="1"/>
  <c r="D122" i="32"/>
  <c r="R122" i="32" s="1"/>
  <c r="G155" i="32"/>
  <c r="L155" i="32" s="1"/>
  <c r="M155" i="32" s="1"/>
  <c r="H155" i="32"/>
  <c r="F155" i="32"/>
  <c r="I155" i="32"/>
  <c r="J155" i="32" s="1"/>
  <c r="U155" i="32" s="1"/>
  <c r="V155" i="32" s="1"/>
  <c r="D155" i="32"/>
  <c r="R155" i="32" s="1"/>
  <c r="C155" i="32"/>
  <c r="AD155" i="32" s="1"/>
  <c r="E155" i="32"/>
  <c r="Q113" i="1"/>
  <c r="Q114" i="1" s="1"/>
  <c r="C193" i="32"/>
  <c r="AD193" i="32" s="1"/>
  <c r="H193" i="32"/>
  <c r="F193" i="32"/>
  <c r="E193" i="32"/>
  <c r="G193" i="32"/>
  <c r="L193" i="32" s="1"/>
  <c r="M193" i="32" s="1"/>
  <c r="I193" i="32"/>
  <c r="J193" i="32" s="1"/>
  <c r="U193" i="32" s="1"/>
  <c r="V193" i="32" s="1"/>
  <c r="D193" i="32"/>
  <c r="R193" i="32" s="1"/>
  <c r="BK108" i="1"/>
  <c r="R108" i="1"/>
  <c r="H145" i="32"/>
  <c r="F145" i="32"/>
  <c r="I145" i="32"/>
  <c r="J145" i="32" s="1"/>
  <c r="U145" i="32" s="1"/>
  <c r="V145" i="32" s="1"/>
  <c r="D145" i="32"/>
  <c r="R145" i="32" s="1"/>
  <c r="C145" i="32"/>
  <c r="AD145" i="32" s="1"/>
  <c r="E145" i="32"/>
  <c r="G145" i="32"/>
  <c r="L145" i="32" s="1"/>
  <c r="M145" i="32" s="1"/>
  <c r="H147" i="32"/>
  <c r="D147" i="32"/>
  <c r="R147" i="32" s="1"/>
  <c r="F147" i="32"/>
  <c r="G147" i="32"/>
  <c r="L147" i="32" s="1"/>
  <c r="M147" i="32" s="1"/>
  <c r="E147" i="32"/>
  <c r="C147" i="32"/>
  <c r="AD147" i="32" s="1"/>
  <c r="I147" i="32"/>
  <c r="J147" i="32" s="1"/>
  <c r="U147" i="32" s="1"/>
  <c r="V147" i="32" s="1"/>
  <c r="H77" i="32"/>
  <c r="F77" i="32"/>
  <c r="I77" i="32"/>
  <c r="J77" i="32" s="1"/>
  <c r="U77" i="32" s="1"/>
  <c r="V77" i="32" s="1"/>
  <c r="D77" i="32"/>
  <c r="R77" i="32" s="1"/>
  <c r="E77" i="32"/>
  <c r="C77" i="32"/>
  <c r="AD77" i="32" s="1"/>
  <c r="G77" i="32"/>
  <c r="L77" i="32" s="1"/>
  <c r="M77" i="32" s="1"/>
  <c r="H119" i="32"/>
  <c r="I119" i="32"/>
  <c r="J119" i="32" s="1"/>
  <c r="U119" i="32" s="1"/>
  <c r="V119" i="32" s="1"/>
  <c r="C119" i="32"/>
  <c r="AD119" i="32" s="1"/>
  <c r="F119" i="32"/>
  <c r="D119" i="32"/>
  <c r="R119" i="32" s="1"/>
  <c r="G119" i="32"/>
  <c r="L119" i="32" s="1"/>
  <c r="M119" i="32" s="1"/>
  <c r="E119" i="32"/>
  <c r="D135" i="32"/>
  <c r="R135" i="32" s="1"/>
  <c r="I135" i="32"/>
  <c r="J135" i="32" s="1"/>
  <c r="U135" i="32" s="1"/>
  <c r="V135" i="32" s="1"/>
  <c r="C135" i="32"/>
  <c r="AD135" i="32" s="1"/>
  <c r="E135" i="32"/>
  <c r="G135" i="32"/>
  <c r="L135" i="32" s="1"/>
  <c r="M135" i="32" s="1"/>
  <c r="H135" i="32"/>
  <c r="F135" i="32"/>
  <c r="G203" i="32"/>
  <c r="L203" i="32" s="1"/>
  <c r="M203" i="32" s="1"/>
  <c r="I203" i="32"/>
  <c r="J203" i="32" s="1"/>
  <c r="U203" i="32" s="1"/>
  <c r="V203" i="32" s="1"/>
  <c r="F203" i="32"/>
  <c r="D203" i="32"/>
  <c r="R203" i="32" s="1"/>
  <c r="C203" i="32"/>
  <c r="AD203" i="32" s="1"/>
  <c r="E203" i="32"/>
  <c r="H203" i="32"/>
  <c r="E143" i="32"/>
  <c r="C143" i="32"/>
  <c r="AD143" i="32" s="1"/>
  <c r="H143" i="32"/>
  <c r="K143" i="32" s="1"/>
  <c r="F143" i="32"/>
  <c r="I143" i="32"/>
  <c r="J143" i="32" s="1"/>
  <c r="U143" i="32" s="1"/>
  <c r="V143" i="32" s="1"/>
  <c r="D143" i="32"/>
  <c r="R143" i="32" s="1"/>
  <c r="G143" i="32"/>
  <c r="L143" i="32" s="1"/>
  <c r="M143" i="32" s="1"/>
  <c r="G78" i="32"/>
  <c r="L78" i="32" s="1"/>
  <c r="M78" i="32" s="1"/>
  <c r="F78" i="32"/>
  <c r="I78" i="32"/>
  <c r="J78" i="32" s="1"/>
  <c r="U78" i="32" s="1"/>
  <c r="V78" i="32" s="1"/>
  <c r="E78" i="32"/>
  <c r="H78" i="32"/>
  <c r="D78" i="32"/>
  <c r="R78" i="32" s="1"/>
  <c r="C78" i="32"/>
  <c r="AD78" i="32" s="1"/>
  <c r="H56" i="32"/>
  <c r="K56" i="32" s="1"/>
  <c r="W56" i="32" s="1"/>
  <c r="I56" i="32"/>
  <c r="J56" i="32" s="1"/>
  <c r="U56" i="32" s="1"/>
  <c r="V56" i="32" s="1"/>
  <c r="D56" i="32"/>
  <c r="R56" i="32" s="1"/>
  <c r="E56" i="32"/>
  <c r="F56" i="32"/>
  <c r="C56" i="32"/>
  <c r="AD56" i="32" s="1"/>
  <c r="G56" i="32"/>
  <c r="L56" i="32" s="1"/>
  <c r="M56" i="32" s="1"/>
  <c r="C167" i="32"/>
  <c r="AD167" i="32" s="1"/>
  <c r="I167" i="32"/>
  <c r="J167" i="32" s="1"/>
  <c r="U167" i="32" s="1"/>
  <c r="V167" i="32" s="1"/>
  <c r="H167" i="32"/>
  <c r="F167" i="32"/>
  <c r="E167" i="32"/>
  <c r="G167" i="32"/>
  <c r="L167" i="32" s="1"/>
  <c r="M167" i="32" s="1"/>
  <c r="D167" i="32"/>
  <c r="R167" i="32" s="1"/>
  <c r="H86" i="32"/>
  <c r="I86" i="32"/>
  <c r="J86" i="32" s="1"/>
  <c r="U86" i="32" s="1"/>
  <c r="V86" i="32" s="1"/>
  <c r="D86" i="32"/>
  <c r="R86" i="32" s="1"/>
  <c r="F86" i="32"/>
  <c r="E86" i="32"/>
  <c r="C86" i="32"/>
  <c r="AD86" i="32" s="1"/>
  <c r="G86" i="32"/>
  <c r="L86" i="32" s="1"/>
  <c r="M86" i="32" s="1"/>
  <c r="D55" i="32"/>
  <c r="R55" i="32" s="1"/>
  <c r="G55" i="32"/>
  <c r="L55" i="32" s="1"/>
  <c r="M55" i="32" s="1"/>
  <c r="H55" i="32"/>
  <c r="I55" i="32"/>
  <c r="J55" i="32" s="1"/>
  <c r="U55" i="32" s="1"/>
  <c r="V55" i="32" s="1"/>
  <c r="F55" i="32"/>
  <c r="C55" i="32"/>
  <c r="AD55" i="32" s="1"/>
  <c r="E55" i="32"/>
  <c r="H103" i="32"/>
  <c r="K103" i="32" s="1"/>
  <c r="G103" i="32"/>
  <c r="L103" i="32" s="1"/>
  <c r="M103" i="32" s="1"/>
  <c r="I103" i="32"/>
  <c r="J103" i="32" s="1"/>
  <c r="U103" i="32" s="1"/>
  <c r="V103" i="32" s="1"/>
  <c r="E103" i="32"/>
  <c r="D103" i="32"/>
  <c r="R103" i="32" s="1"/>
  <c r="F103" i="32"/>
  <c r="C103" i="32"/>
  <c r="AD103" i="32" s="1"/>
  <c r="AD340" i="1"/>
  <c r="AC312" i="1"/>
  <c r="AE315" i="1" s="1"/>
  <c r="BA42" i="1"/>
  <c r="BB42" i="1" s="1"/>
  <c r="BA45" i="1"/>
  <c r="BA75" i="1"/>
  <c r="BA43" i="1"/>
  <c r="BA47" i="1"/>
  <c r="AV89" i="1"/>
  <c r="F170" i="1" s="1"/>
  <c r="T22" i="32"/>
  <c r="F133" i="1"/>
  <c r="K319" i="1" s="1"/>
  <c r="J131" i="1"/>
  <c r="J129" i="1"/>
  <c r="BA56" i="1"/>
  <c r="BA39" i="1"/>
  <c r="T26" i="30"/>
  <c r="BA67" i="1"/>
  <c r="AX67" i="1" s="1"/>
  <c r="AY67" i="1" s="1"/>
  <c r="BA49" i="1"/>
  <c r="BA52" i="1"/>
  <c r="AX52" i="1" s="1"/>
  <c r="AY52" i="1" s="1"/>
  <c r="T26" i="33"/>
  <c r="BA64" i="1"/>
  <c r="BA66" i="1"/>
  <c r="AX66" i="1" s="1"/>
  <c r="AY66" i="1" s="1"/>
  <c r="BA68" i="1"/>
  <c r="BA73" i="1"/>
  <c r="BA57" i="1"/>
  <c r="AX57" i="1" s="1"/>
  <c r="AY57" i="1" s="1"/>
  <c r="BA70" i="1"/>
  <c r="BB70" i="1" s="1"/>
  <c r="BA53" i="1"/>
  <c r="AX53" i="1" s="1"/>
  <c r="AY53" i="1" s="1"/>
  <c r="BA50" i="1"/>
  <c r="BA48" i="1"/>
  <c r="BA60" i="1"/>
  <c r="AX60" i="1" s="1"/>
  <c r="AY60" i="1" s="1"/>
  <c r="BA63" i="1"/>
  <c r="T28" i="30"/>
  <c r="T28" i="31"/>
  <c r="BA44" i="1"/>
  <c r="BB44" i="1" s="1"/>
  <c r="BA37" i="1"/>
  <c r="AX37" i="1" s="1"/>
  <c r="AY37" i="1" s="1"/>
  <c r="T28" i="32"/>
  <c r="BA62" i="1"/>
  <c r="AX62" i="1" s="1"/>
  <c r="AY62" i="1" s="1"/>
  <c r="BA46" i="1"/>
  <c r="BB46" i="1" s="1"/>
  <c r="BA71" i="1"/>
  <c r="BA74" i="1"/>
  <c r="BA59" i="1"/>
  <c r="AX59" i="1" s="1"/>
  <c r="AY59" i="1" s="1"/>
  <c r="T28" i="33"/>
  <c r="BA58" i="1"/>
  <c r="AX58" i="1" s="1"/>
  <c r="AY58" i="1" s="1"/>
  <c r="T25" i="33"/>
  <c r="CM42" i="1"/>
  <c r="CM62" i="1"/>
  <c r="CM55" i="1"/>
  <c r="C275" i="1" s="1"/>
  <c r="CM40" i="1"/>
  <c r="C260" i="1" s="1"/>
  <c r="CM75" i="1"/>
  <c r="C295" i="1" s="1"/>
  <c r="CM65" i="1"/>
  <c r="C285" i="1" s="1"/>
  <c r="CM47" i="1"/>
  <c r="CM74" i="1"/>
  <c r="CM70" i="1"/>
  <c r="CM63" i="1"/>
  <c r="CM48" i="1"/>
  <c r="CM68" i="1"/>
  <c r="C288" i="1" s="1"/>
  <c r="CM37" i="1"/>
  <c r="CM59" i="1"/>
  <c r="CM49" i="1"/>
  <c r="CM71" i="1"/>
  <c r="CM56" i="1"/>
  <c r="CM45" i="1"/>
  <c r="CM44" i="1"/>
  <c r="CM58" i="1"/>
  <c r="CM57" i="1"/>
  <c r="CM64" i="1"/>
  <c r="CM43" i="1"/>
  <c r="CM53" i="1"/>
  <c r="CM36" i="1"/>
  <c r="CM67" i="1"/>
  <c r="CM50" i="1"/>
  <c r="CM72" i="1"/>
  <c r="C292" i="1" s="1"/>
  <c r="CM61" i="1"/>
  <c r="C281" i="1" s="1"/>
  <c r="CM38" i="1"/>
  <c r="CM52" i="1"/>
  <c r="CM66" i="1"/>
  <c r="CM41" i="1"/>
  <c r="CM54" i="1"/>
  <c r="CM60" i="1"/>
  <c r="CM69" i="1"/>
  <c r="C289" i="1" s="1"/>
  <c r="CM46" i="1"/>
  <c r="CM39" i="1"/>
  <c r="CM51" i="1"/>
  <c r="CM73" i="1"/>
  <c r="BB72" i="1"/>
  <c r="BA51" i="1"/>
  <c r="BA36" i="1"/>
  <c r="T27" i="32"/>
  <c r="BC72" i="1"/>
  <c r="AZ32" i="1"/>
  <c r="F86" i="1" s="1"/>
  <c r="T27" i="30"/>
  <c r="T27" i="33"/>
  <c r="BA38" i="1"/>
  <c r="R47" i="16"/>
  <c r="M47" i="16" s="1"/>
  <c r="R56" i="16"/>
  <c r="P309" i="1"/>
  <c r="O95" i="16" s="1"/>
  <c r="M94" i="16" s="1"/>
  <c r="I309" i="1"/>
  <c r="N206" i="1"/>
  <c r="E206" i="1" s="1"/>
  <c r="P202" i="1"/>
  <c r="R55" i="16"/>
  <c r="L56" i="16"/>
  <c r="F162" i="1"/>
  <c r="F32" i="16"/>
  <c r="H202" i="1"/>
  <c r="B44" i="27"/>
  <c r="A199" i="27"/>
  <c r="A174" i="27"/>
  <c r="A175" i="27"/>
  <c r="A217" i="27"/>
  <c r="A133" i="27"/>
  <c r="A183" i="27"/>
  <c r="A207" i="27"/>
  <c r="A165" i="27"/>
  <c r="A155" i="27"/>
  <c r="A143" i="27"/>
  <c r="A99" i="27"/>
  <c r="A65" i="27"/>
  <c r="A136" i="27"/>
  <c r="A63" i="27"/>
  <c r="A191" i="27"/>
  <c r="A141" i="27"/>
  <c r="A130" i="27"/>
  <c r="A81" i="27"/>
  <c r="A64" i="27"/>
  <c r="A52" i="27"/>
  <c r="A68" i="27"/>
  <c r="A142" i="27"/>
  <c r="A111" i="27"/>
  <c r="A225" i="27"/>
  <c r="A126" i="27"/>
  <c r="A214" i="27"/>
  <c r="A220" i="27"/>
  <c r="A177" i="27"/>
  <c r="A148" i="27"/>
  <c r="A189" i="27"/>
  <c r="A154" i="27"/>
  <c r="A115" i="27"/>
  <c r="A124" i="27"/>
  <c r="A182" i="27"/>
  <c r="A167" i="27"/>
  <c r="A134" i="27"/>
  <c r="A120" i="27"/>
  <c r="A192" i="27"/>
  <c r="A145" i="27"/>
  <c r="A71" i="27"/>
  <c r="A101" i="27"/>
  <c r="A83" i="27"/>
  <c r="A106" i="27"/>
  <c r="A66" i="27"/>
  <c r="A100" i="27"/>
  <c r="A92" i="27"/>
  <c r="A73" i="27"/>
  <c r="A210" i="27"/>
  <c r="A212" i="27"/>
  <c r="A188" i="27"/>
  <c r="A164" i="27"/>
  <c r="A187" i="27"/>
  <c r="A93" i="27"/>
  <c r="A107" i="27"/>
  <c r="A171" i="27"/>
  <c r="A160" i="27"/>
  <c r="A79" i="27"/>
  <c r="A219" i="27"/>
  <c r="A180" i="27"/>
  <c r="A151" i="27"/>
  <c r="A95" i="27"/>
  <c r="A60" i="27"/>
  <c r="A176" i="27"/>
  <c r="A135" i="27"/>
  <c r="A84" i="27"/>
  <c r="A54" i="27"/>
  <c r="A51" i="27"/>
  <c r="A85" i="27"/>
  <c r="A56" i="27"/>
  <c r="A105" i="27"/>
  <c r="A78" i="27"/>
  <c r="A58" i="27"/>
  <c r="A213" i="27"/>
  <c r="A166" i="27"/>
  <c r="A216" i="27"/>
  <c r="A221" i="27"/>
  <c r="A209" i="27"/>
  <c r="A205" i="27"/>
  <c r="A103" i="27"/>
  <c r="A114" i="27"/>
  <c r="A202" i="27"/>
  <c r="A144" i="27"/>
  <c r="A98" i="27"/>
  <c r="A157" i="27"/>
  <c r="A172" i="27"/>
  <c r="A112" i="27"/>
  <c r="A194" i="27"/>
  <c r="A168" i="27"/>
  <c r="A119" i="27"/>
  <c r="A88" i="27"/>
  <c r="A94" i="27"/>
  <c r="A89" i="27"/>
  <c r="A55" i="27"/>
  <c r="A90" i="27"/>
  <c r="A72" i="27"/>
  <c r="A118" i="27"/>
  <c r="A61" i="27"/>
  <c r="A208" i="27"/>
  <c r="A159" i="27"/>
  <c r="A222" i="27"/>
  <c r="A158" i="27"/>
  <c r="A137" i="27"/>
  <c r="A206" i="27"/>
  <c r="A224" i="27"/>
  <c r="A74" i="27"/>
  <c r="A186" i="27"/>
  <c r="A138" i="27"/>
  <c r="A127" i="27"/>
  <c r="A67" i="27"/>
  <c r="A185" i="27"/>
  <c r="A149" i="27"/>
  <c r="A156" i="27"/>
  <c r="A87" i="27"/>
  <c r="A197" i="27"/>
  <c r="A178" i="27"/>
  <c r="A69" i="27"/>
  <c r="A70" i="27"/>
  <c r="A104" i="27"/>
  <c r="C2" i="27"/>
  <c r="A102" i="27"/>
  <c r="A97" i="27"/>
  <c r="A201" i="27"/>
  <c r="A193" i="27"/>
  <c r="A204" i="27"/>
  <c r="A223" i="27"/>
  <c r="A121" i="27"/>
  <c r="A203" i="27"/>
  <c r="A161" i="27"/>
  <c r="A139" i="27"/>
  <c r="A170" i="27"/>
  <c r="A162" i="27"/>
  <c r="A152" i="27"/>
  <c r="A132" i="27"/>
  <c r="A59" i="27"/>
  <c r="A110" i="27"/>
  <c r="A77" i="27"/>
  <c r="A53" i="27"/>
  <c r="A173" i="27"/>
  <c r="A153" i="27"/>
  <c r="A218" i="27"/>
  <c r="A147" i="27"/>
  <c r="A131" i="27"/>
  <c r="A125" i="27"/>
  <c r="A200" i="27"/>
  <c r="A117" i="27"/>
  <c r="A184" i="27"/>
  <c r="A122" i="27"/>
  <c r="A181" i="27"/>
  <c r="A140" i="27"/>
  <c r="A108" i="27"/>
  <c r="A57" i="27"/>
  <c r="A109" i="27"/>
  <c r="A82" i="27"/>
  <c r="A62" i="27"/>
  <c r="A150" i="27"/>
  <c r="A116" i="27"/>
  <c r="A195" i="27"/>
  <c r="A169" i="27"/>
  <c r="A129" i="27"/>
  <c r="A113" i="27"/>
  <c r="A91" i="27"/>
  <c r="A123" i="27"/>
  <c r="A96" i="27"/>
  <c r="A80" i="27"/>
  <c r="A128" i="27"/>
  <c r="A76" i="27"/>
  <c r="A190" i="27"/>
  <c r="A215" i="27"/>
  <c r="A86" i="27"/>
  <c r="A179" i="27"/>
  <c r="A196" i="27"/>
  <c r="A163" i="27"/>
  <c r="A75" i="27"/>
  <c r="A211" i="27"/>
  <c r="A198" i="27"/>
  <c r="A146" i="27"/>
  <c r="A199" i="26"/>
  <c r="A179" i="26"/>
  <c r="A165" i="26"/>
  <c r="A212" i="26"/>
  <c r="A175" i="26"/>
  <c r="A185" i="26"/>
  <c r="A101" i="26"/>
  <c r="A170" i="26"/>
  <c r="A136" i="26"/>
  <c r="A222" i="26"/>
  <c r="A160" i="26"/>
  <c r="A154" i="26"/>
  <c r="A186" i="26"/>
  <c r="A118" i="26"/>
  <c r="A104" i="26"/>
  <c r="A140" i="26"/>
  <c r="A68" i="26"/>
  <c r="A72" i="26"/>
  <c r="A59" i="26"/>
  <c r="A223" i="26"/>
  <c r="A188" i="26"/>
  <c r="A201" i="26"/>
  <c r="A163" i="26"/>
  <c r="A145" i="26"/>
  <c r="A132" i="26"/>
  <c r="A67" i="26"/>
  <c r="A198" i="26"/>
  <c r="A137" i="26"/>
  <c r="A100" i="26"/>
  <c r="A224" i="26"/>
  <c r="A95" i="26"/>
  <c r="A192" i="26"/>
  <c r="A129" i="26"/>
  <c r="A78" i="26"/>
  <c r="A55" i="26"/>
  <c r="A93" i="26"/>
  <c r="A63" i="26"/>
  <c r="A102" i="26"/>
  <c r="A89" i="26"/>
  <c r="A81" i="26"/>
  <c r="A215" i="26"/>
  <c r="A139" i="26"/>
  <c r="A148" i="26"/>
  <c r="A158" i="26"/>
  <c r="A116" i="26"/>
  <c r="A98" i="26"/>
  <c r="A207" i="26"/>
  <c r="A172" i="26"/>
  <c r="A149" i="26"/>
  <c r="A211" i="26"/>
  <c r="A182" i="26"/>
  <c r="A171" i="26"/>
  <c r="A114" i="26"/>
  <c r="A117" i="26"/>
  <c r="A80" i="26"/>
  <c r="A124" i="26"/>
  <c r="A113" i="26"/>
  <c r="A106" i="26"/>
  <c r="A90" i="26"/>
  <c r="A60" i="26"/>
  <c r="A85" i="26"/>
  <c r="A65" i="26"/>
  <c r="A61" i="26"/>
  <c r="A225" i="26"/>
  <c r="A205" i="26"/>
  <c r="A173" i="26"/>
  <c r="A109" i="26"/>
  <c r="A58" i="26"/>
  <c r="A155" i="26"/>
  <c r="A184" i="26"/>
  <c r="A130" i="26"/>
  <c r="A71" i="26"/>
  <c r="A213" i="26"/>
  <c r="A206" i="26"/>
  <c r="A126" i="26"/>
  <c r="A157" i="26"/>
  <c r="A122" i="26"/>
  <c r="A62" i="26"/>
  <c r="A52" i="26"/>
  <c r="A218" i="26"/>
  <c r="A183" i="26"/>
  <c r="A193" i="26"/>
  <c r="A156" i="26"/>
  <c r="A150" i="26"/>
  <c r="A127" i="26"/>
  <c r="A103" i="26"/>
  <c r="A200" i="26"/>
  <c r="A92" i="26"/>
  <c r="A77" i="26"/>
  <c r="A164" i="26"/>
  <c r="A181" i="26"/>
  <c r="A176" i="26"/>
  <c r="A169" i="26"/>
  <c r="B44" i="26"/>
  <c r="A70" i="26"/>
  <c r="A120" i="26"/>
  <c r="A178" i="26"/>
  <c r="A210" i="26"/>
  <c r="A97" i="26"/>
  <c r="A216" i="26"/>
  <c r="A203" i="26"/>
  <c r="A151" i="26"/>
  <c r="A94" i="26"/>
  <c r="A86" i="26"/>
  <c r="A107" i="26"/>
  <c r="A64" i="26"/>
  <c r="A51" i="26"/>
  <c r="A214" i="26"/>
  <c r="A125" i="26"/>
  <c r="A219" i="26"/>
  <c r="A196" i="26"/>
  <c r="A146" i="26"/>
  <c r="A131" i="26"/>
  <c r="A202" i="26"/>
  <c r="A177" i="26"/>
  <c r="A153" i="26"/>
  <c r="A111" i="26"/>
  <c r="A66" i="26"/>
  <c r="A174" i="26"/>
  <c r="A162" i="26"/>
  <c r="A191" i="26"/>
  <c r="A161" i="26"/>
  <c r="A121" i="26"/>
  <c r="A221" i="26"/>
  <c r="A123" i="26"/>
  <c r="A194" i="26"/>
  <c r="A84" i="26"/>
  <c r="A96" i="26"/>
  <c r="A88" i="26"/>
  <c r="A204" i="26"/>
  <c r="A189" i="26"/>
  <c r="A99" i="26"/>
  <c r="A195" i="26"/>
  <c r="A143" i="26"/>
  <c r="A105" i="26"/>
  <c r="A159" i="26"/>
  <c r="A110" i="26"/>
  <c r="A208" i="26"/>
  <c r="A187" i="26"/>
  <c r="A144" i="26"/>
  <c r="A115" i="26"/>
  <c r="A190" i="26"/>
  <c r="A138" i="26"/>
  <c r="A180" i="26"/>
  <c r="A133" i="26"/>
  <c r="A141" i="26"/>
  <c r="A91" i="26"/>
  <c r="A83" i="26"/>
  <c r="A142" i="26"/>
  <c r="A56" i="26"/>
  <c r="A87" i="26"/>
  <c r="A220" i="26"/>
  <c r="A135" i="26"/>
  <c r="A82" i="26"/>
  <c r="A147" i="26"/>
  <c r="A209" i="26"/>
  <c r="A76" i="26"/>
  <c r="A217" i="26"/>
  <c r="A119" i="26"/>
  <c r="A134" i="26"/>
  <c r="A74" i="26"/>
  <c r="A69" i="26"/>
  <c r="A152" i="26"/>
  <c r="A197" i="26"/>
  <c r="A128" i="26"/>
  <c r="A57" i="26"/>
  <c r="A79" i="26"/>
  <c r="A112" i="26"/>
  <c r="A73" i="26"/>
  <c r="A167" i="26"/>
  <c r="A53" i="26"/>
  <c r="A168" i="26"/>
  <c r="A54" i="26"/>
  <c r="C2" i="26"/>
  <c r="A166" i="26"/>
  <c r="A108" i="26"/>
  <c r="A75" i="26"/>
  <c r="P83" i="1"/>
  <c r="V2" i="25" s="1"/>
  <c r="O83" i="1"/>
  <c r="N83" i="1"/>
  <c r="B2" i="25" s="1"/>
  <c r="M11" i="16"/>
  <c r="K316" i="1"/>
  <c r="R115" i="1"/>
  <c r="E197" i="1" s="1"/>
  <c r="L23" i="16"/>
  <c r="F230" i="1"/>
  <c r="T24" i="31"/>
  <c r="T22" i="30"/>
  <c r="AX69" i="1"/>
  <c r="AY69" i="1" s="1"/>
  <c r="BB69" i="1"/>
  <c r="AX40" i="1"/>
  <c r="AY40" i="1" s="1"/>
  <c r="BB40" i="1"/>
  <c r="AX55" i="1"/>
  <c r="AY55" i="1" s="1"/>
  <c r="BB55" i="1"/>
  <c r="T22" i="25"/>
  <c r="T22" i="27"/>
  <c r="AX71" i="1"/>
  <c r="AY71" i="1" s="1"/>
  <c r="C291" i="1"/>
  <c r="BB71" i="1"/>
  <c r="AX39" i="1"/>
  <c r="AY39" i="1" s="1"/>
  <c r="BB39" i="1"/>
  <c r="AX45" i="1"/>
  <c r="AY45" i="1" s="1"/>
  <c r="BB45" i="1"/>
  <c r="C265" i="1"/>
  <c r="BB75" i="1"/>
  <c r="AX75" i="1"/>
  <c r="AY75" i="1" s="1"/>
  <c r="AX42" i="1"/>
  <c r="AY42" i="1" s="1"/>
  <c r="C262" i="1"/>
  <c r="AY72" i="1"/>
  <c r="T24" i="33"/>
  <c r="BB74" i="1"/>
  <c r="C294" i="1"/>
  <c r="AX74" i="1"/>
  <c r="AY74" i="1" s="1"/>
  <c r="AX64" i="1"/>
  <c r="AY64" i="1" s="1"/>
  <c r="BB64" i="1"/>
  <c r="C276" i="1"/>
  <c r="BB56" i="1"/>
  <c r="AX56" i="1"/>
  <c r="AY56" i="1" s="1"/>
  <c r="BB43" i="1"/>
  <c r="AX43" i="1"/>
  <c r="AY43" i="1" s="1"/>
  <c r="T22" i="31"/>
  <c r="AX51" i="1"/>
  <c r="AY51" i="1" s="1"/>
  <c r="BB51" i="1"/>
  <c r="BB68" i="1"/>
  <c r="AX68" i="1"/>
  <c r="AY68" i="1" s="1"/>
  <c r="T24" i="32"/>
  <c r="T22" i="26"/>
  <c r="AX73" i="1"/>
  <c r="AY73" i="1" s="1"/>
  <c r="BB47" i="1"/>
  <c r="AX47" i="1"/>
  <c r="AY47" i="1" s="1"/>
  <c r="BB67" i="1"/>
  <c r="BB49" i="1"/>
  <c r="AX49" i="1"/>
  <c r="AY49" i="1" s="1"/>
  <c r="T23" i="32"/>
  <c r="T24" i="30"/>
  <c r="C290" i="1"/>
  <c r="AX50" i="1"/>
  <c r="AY50" i="1" s="1"/>
  <c r="BB50" i="1"/>
  <c r="AX41" i="1"/>
  <c r="AY41" i="1" s="1"/>
  <c r="C261" i="1"/>
  <c r="BB41" i="1"/>
  <c r="BB65" i="1"/>
  <c r="AX65" i="1"/>
  <c r="AY65" i="1" s="1"/>
  <c r="AX48" i="1"/>
  <c r="AY48" i="1" s="1"/>
  <c r="BB48" i="1"/>
  <c r="BB61" i="1"/>
  <c r="AX61" i="1"/>
  <c r="AY61" i="1" s="1"/>
  <c r="C274" i="1"/>
  <c r="BB54" i="1"/>
  <c r="AX54" i="1"/>
  <c r="AY54" i="1" s="1"/>
  <c r="BA32" i="1"/>
  <c r="F84" i="1" s="1"/>
  <c r="I193" i="29"/>
  <c r="J193" i="29" s="1"/>
  <c r="F193" i="29"/>
  <c r="D193" i="29"/>
  <c r="R193" i="29" s="1"/>
  <c r="C84" i="29"/>
  <c r="AD84" i="29" s="1"/>
  <c r="D84" i="29"/>
  <c r="R84" i="29" s="1"/>
  <c r="E84" i="29"/>
  <c r="I80" i="29"/>
  <c r="J80" i="29" s="1"/>
  <c r="H80" i="29"/>
  <c r="C80" i="29"/>
  <c r="AD80" i="29" s="1"/>
  <c r="E112" i="29"/>
  <c r="H112" i="29"/>
  <c r="K112" i="29" s="1"/>
  <c r="AB112" i="29" s="1"/>
  <c r="AC112" i="29" s="1"/>
  <c r="C112" i="29"/>
  <c r="AD112" i="29" s="1"/>
  <c r="G135" i="29"/>
  <c r="F135" i="29"/>
  <c r="C135" i="29"/>
  <c r="AD135" i="29" s="1"/>
  <c r="H135" i="29"/>
  <c r="E135" i="29"/>
  <c r="D135" i="29"/>
  <c r="R135" i="29" s="1"/>
  <c r="I135" i="29"/>
  <c r="J135" i="29" s="1"/>
  <c r="D159" i="29"/>
  <c r="R159" i="29" s="1"/>
  <c r="G159" i="29"/>
  <c r="L159" i="29" s="1"/>
  <c r="M159" i="29" s="1"/>
  <c r="C159" i="29"/>
  <c r="AD159" i="29" s="1"/>
  <c r="I159" i="29"/>
  <c r="J159" i="29" s="1"/>
  <c r="F159" i="29"/>
  <c r="H159" i="29"/>
  <c r="E159" i="29"/>
  <c r="C128" i="29"/>
  <c r="AD128" i="29" s="1"/>
  <c r="F128" i="29"/>
  <c r="I128" i="29"/>
  <c r="J128" i="29" s="1"/>
  <c r="D128" i="29"/>
  <c r="R128" i="29" s="1"/>
  <c r="H128" i="29"/>
  <c r="E128" i="29"/>
  <c r="G128" i="29"/>
  <c r="U112" i="29"/>
  <c r="V112" i="29" s="1"/>
  <c r="K84" i="29"/>
  <c r="U84" i="29"/>
  <c r="V84" i="29" s="1"/>
  <c r="F139" i="29"/>
  <c r="C139" i="29"/>
  <c r="AD139" i="29" s="1"/>
  <c r="E139" i="29"/>
  <c r="G139" i="29"/>
  <c r="H139" i="29"/>
  <c r="D139" i="29"/>
  <c r="R139" i="29" s="1"/>
  <c r="I139" i="29"/>
  <c r="J139" i="29" s="1"/>
  <c r="U139" i="29" s="1"/>
  <c r="V139" i="29" s="1"/>
  <c r="E106" i="29"/>
  <c r="C106" i="29"/>
  <c r="AD106" i="29" s="1"/>
  <c r="I106" i="29"/>
  <c r="J106" i="29" s="1"/>
  <c r="U106" i="29" s="1"/>
  <c r="V106" i="29" s="1"/>
  <c r="H106" i="29"/>
  <c r="F106" i="29"/>
  <c r="D106" i="29"/>
  <c r="R106" i="29" s="1"/>
  <c r="G106" i="29"/>
  <c r="E130" i="29"/>
  <c r="H130" i="29"/>
  <c r="I130" i="29"/>
  <c r="J130" i="29" s="1"/>
  <c r="U130" i="29" s="1"/>
  <c r="V130" i="29" s="1"/>
  <c r="D130" i="29"/>
  <c r="R130" i="29" s="1"/>
  <c r="C130" i="29"/>
  <c r="AD130" i="29" s="1"/>
  <c r="G130" i="29"/>
  <c r="F130" i="29"/>
  <c r="I206" i="29"/>
  <c r="J206" i="29" s="1"/>
  <c r="U206" i="29" s="1"/>
  <c r="V206" i="29" s="1"/>
  <c r="F206" i="29"/>
  <c r="E206" i="29"/>
  <c r="H206" i="29"/>
  <c r="C206" i="29"/>
  <c r="AD206" i="29" s="1"/>
  <c r="G206" i="29"/>
  <c r="L206" i="29" s="1"/>
  <c r="M206" i="29" s="1"/>
  <c r="D206" i="29"/>
  <c r="R206" i="29" s="1"/>
  <c r="I115" i="29"/>
  <c r="J115" i="29" s="1"/>
  <c r="U115" i="29" s="1"/>
  <c r="V115" i="29" s="1"/>
  <c r="H115" i="29"/>
  <c r="F115" i="29"/>
  <c r="E115" i="29"/>
  <c r="C115" i="29"/>
  <c r="AD115" i="29" s="1"/>
  <c r="G115" i="29"/>
  <c r="L115" i="29" s="1"/>
  <c r="M115" i="29" s="1"/>
  <c r="D115" i="29"/>
  <c r="R115" i="29" s="1"/>
  <c r="E157" i="29"/>
  <c r="D157" i="29"/>
  <c r="R157" i="29" s="1"/>
  <c r="F157" i="29"/>
  <c r="I157" i="29"/>
  <c r="J157" i="29" s="1"/>
  <c r="U157" i="29" s="1"/>
  <c r="V157" i="29" s="1"/>
  <c r="G157" i="29"/>
  <c r="H157" i="29"/>
  <c r="C157" i="29"/>
  <c r="AD157" i="29" s="1"/>
  <c r="C213" i="29"/>
  <c r="AD213" i="29" s="1"/>
  <c r="I213" i="29"/>
  <c r="J213" i="29" s="1"/>
  <c r="U213" i="29" s="1"/>
  <c r="V213" i="29" s="1"/>
  <c r="G213" i="29"/>
  <c r="L213" i="29" s="1"/>
  <c r="M213" i="29" s="1"/>
  <c r="E213" i="29"/>
  <c r="F213" i="29"/>
  <c r="D213" i="29"/>
  <c r="H213" i="29"/>
  <c r="G202" i="29"/>
  <c r="L202" i="29" s="1"/>
  <c r="M202" i="29" s="1"/>
  <c r="E202" i="29"/>
  <c r="H202" i="29"/>
  <c r="C202" i="29"/>
  <c r="AD202" i="29" s="1"/>
  <c r="F202" i="29"/>
  <c r="D202" i="29"/>
  <c r="R202" i="29" s="1"/>
  <c r="I202" i="29"/>
  <c r="J202" i="29" s="1"/>
  <c r="U202" i="29" s="1"/>
  <c r="V202" i="29" s="1"/>
  <c r="F177" i="29"/>
  <c r="D177" i="29"/>
  <c r="R177" i="29" s="1"/>
  <c r="C177" i="29"/>
  <c r="AD177" i="29" s="1"/>
  <c r="I177" i="29"/>
  <c r="J177" i="29" s="1"/>
  <c r="U177" i="29" s="1"/>
  <c r="V177" i="29" s="1"/>
  <c r="E177" i="29"/>
  <c r="H177" i="29"/>
  <c r="G177" i="29"/>
  <c r="L177" i="29" s="1"/>
  <c r="M177" i="29" s="1"/>
  <c r="E187" i="29"/>
  <c r="G187" i="29"/>
  <c r="I187" i="29"/>
  <c r="J187" i="29" s="1"/>
  <c r="U187" i="29" s="1"/>
  <c r="V187" i="29" s="1"/>
  <c r="C187" i="29"/>
  <c r="AD187" i="29" s="1"/>
  <c r="H187" i="29"/>
  <c r="D187" i="29"/>
  <c r="R187" i="29" s="1"/>
  <c r="R188" i="29" s="1"/>
  <c r="F187" i="29"/>
  <c r="I99" i="29"/>
  <c r="J99" i="29" s="1"/>
  <c r="U99" i="29" s="1"/>
  <c r="V99" i="29" s="1"/>
  <c r="C99" i="29"/>
  <c r="AD99" i="29" s="1"/>
  <c r="F99" i="29"/>
  <c r="D99" i="29"/>
  <c r="R99" i="29" s="1"/>
  <c r="G99" i="29"/>
  <c r="L99" i="29" s="1"/>
  <c r="M99" i="29" s="1"/>
  <c r="E99" i="29"/>
  <c r="H99" i="29"/>
  <c r="D172" i="29"/>
  <c r="R172" i="29" s="1"/>
  <c r="H172" i="29"/>
  <c r="I172" i="29"/>
  <c r="J172" i="29" s="1"/>
  <c r="U172" i="29" s="1"/>
  <c r="V172" i="29" s="1"/>
  <c r="G172" i="29"/>
  <c r="L172" i="29" s="1"/>
  <c r="M172" i="29" s="1"/>
  <c r="E172" i="29"/>
  <c r="C172" i="29"/>
  <c r="AD172" i="29" s="1"/>
  <c r="F172" i="29"/>
  <c r="I163" i="29"/>
  <c r="J163" i="29" s="1"/>
  <c r="U163" i="29" s="1"/>
  <c r="V163" i="29" s="1"/>
  <c r="E163" i="29"/>
  <c r="H163" i="29"/>
  <c r="C163" i="29"/>
  <c r="AD163" i="29" s="1"/>
  <c r="G163" i="29"/>
  <c r="D163" i="29"/>
  <c r="F163" i="29"/>
  <c r="I137" i="29"/>
  <c r="J137" i="29" s="1"/>
  <c r="U137" i="29" s="1"/>
  <c r="V137" i="29" s="1"/>
  <c r="E137" i="29"/>
  <c r="G137" i="29"/>
  <c r="L137" i="29" s="1"/>
  <c r="M137" i="29" s="1"/>
  <c r="H137" i="29"/>
  <c r="C137" i="29"/>
  <c r="AD137" i="29" s="1"/>
  <c r="D137" i="29"/>
  <c r="R137" i="29" s="1"/>
  <c r="R138" i="29" s="1"/>
  <c r="F137" i="29"/>
  <c r="C138" i="29"/>
  <c r="AD138" i="29" s="1"/>
  <c r="H138" i="29"/>
  <c r="G138" i="29"/>
  <c r="L138" i="29" s="1"/>
  <c r="M138" i="29" s="1"/>
  <c r="D138" i="29"/>
  <c r="F138" i="29"/>
  <c r="I138" i="29"/>
  <c r="J138" i="29" s="1"/>
  <c r="U138" i="29" s="1"/>
  <c r="V138" i="29" s="1"/>
  <c r="E138" i="29"/>
  <c r="H183" i="29"/>
  <c r="D183" i="29"/>
  <c r="R183" i="29" s="1"/>
  <c r="I183" i="29"/>
  <c r="J183" i="29" s="1"/>
  <c r="U183" i="29" s="1"/>
  <c r="V183" i="29" s="1"/>
  <c r="C183" i="29"/>
  <c r="AD183" i="29" s="1"/>
  <c r="G183" i="29"/>
  <c r="L183" i="29" s="1"/>
  <c r="M183" i="29" s="1"/>
  <c r="E183" i="29"/>
  <c r="F183" i="29"/>
  <c r="I211" i="29"/>
  <c r="J211" i="29" s="1"/>
  <c r="U211" i="29" s="1"/>
  <c r="V211" i="29" s="1"/>
  <c r="F211" i="29"/>
  <c r="G211" i="29"/>
  <c r="L211" i="29" s="1"/>
  <c r="M211" i="29" s="1"/>
  <c r="C211" i="29"/>
  <c r="AD211" i="29" s="1"/>
  <c r="D211" i="29"/>
  <c r="R211" i="29" s="1"/>
  <c r="E211" i="29"/>
  <c r="H211" i="29"/>
  <c r="G165" i="29"/>
  <c r="F165" i="29"/>
  <c r="I165" i="29"/>
  <c r="J165" i="29" s="1"/>
  <c r="U165" i="29" s="1"/>
  <c r="V165" i="29" s="1"/>
  <c r="D165" i="29"/>
  <c r="R165" i="29" s="1"/>
  <c r="H165" i="29"/>
  <c r="E165" i="29"/>
  <c r="C165" i="29"/>
  <c r="AD165" i="29" s="1"/>
  <c r="D214" i="29"/>
  <c r="R214" i="29" s="1"/>
  <c r="F214" i="29"/>
  <c r="I214" i="29"/>
  <c r="J214" i="29" s="1"/>
  <c r="U214" i="29" s="1"/>
  <c r="V214" i="29" s="1"/>
  <c r="C214" i="29"/>
  <c r="AD214" i="29" s="1"/>
  <c r="H214" i="29"/>
  <c r="G214" i="29"/>
  <c r="E214" i="29"/>
  <c r="H95" i="29"/>
  <c r="E95" i="29"/>
  <c r="C95" i="29"/>
  <c r="AD95" i="29" s="1"/>
  <c r="F95" i="29"/>
  <c r="I95" i="29"/>
  <c r="J95" i="29" s="1"/>
  <c r="U95" i="29" s="1"/>
  <c r="V95" i="29" s="1"/>
  <c r="D95" i="29"/>
  <c r="R95" i="29" s="1"/>
  <c r="G95" i="29"/>
  <c r="H136" i="29"/>
  <c r="I136" i="29"/>
  <c r="J136" i="29" s="1"/>
  <c r="U136" i="29" s="1"/>
  <c r="V136" i="29" s="1"/>
  <c r="C136" i="29"/>
  <c r="AD136" i="29" s="1"/>
  <c r="F136" i="29"/>
  <c r="D136" i="29"/>
  <c r="R136" i="29" s="1"/>
  <c r="G136" i="29"/>
  <c r="L136" i="29" s="1"/>
  <c r="M136" i="29" s="1"/>
  <c r="E136" i="29"/>
  <c r="E221" i="29"/>
  <c r="F221" i="29"/>
  <c r="I221" i="29"/>
  <c r="J221" i="29" s="1"/>
  <c r="U221" i="29" s="1"/>
  <c r="V221" i="29" s="1"/>
  <c r="H221" i="29"/>
  <c r="C221" i="29"/>
  <c r="AD221" i="29" s="1"/>
  <c r="D221" i="29"/>
  <c r="R221" i="29" s="1"/>
  <c r="G221" i="29"/>
  <c r="L221" i="29" s="1"/>
  <c r="M221" i="29" s="1"/>
  <c r="E90" i="29"/>
  <c r="I90" i="29"/>
  <c r="J90" i="29" s="1"/>
  <c r="U90" i="29" s="1"/>
  <c r="V90" i="29" s="1"/>
  <c r="F90" i="29"/>
  <c r="H90" i="29"/>
  <c r="G90" i="29"/>
  <c r="L90" i="29" s="1"/>
  <c r="M90" i="29" s="1"/>
  <c r="D90" i="29"/>
  <c r="R90" i="29" s="1"/>
  <c r="C90" i="29"/>
  <c r="AD90" i="29" s="1"/>
  <c r="H209" i="29"/>
  <c r="C209" i="29"/>
  <c r="AD209" i="29" s="1"/>
  <c r="I209" i="29"/>
  <c r="J209" i="29" s="1"/>
  <c r="U209" i="29" s="1"/>
  <c r="V209" i="29" s="1"/>
  <c r="E209" i="29"/>
  <c r="F209" i="29"/>
  <c r="G209" i="29"/>
  <c r="L209" i="29" s="1"/>
  <c r="M209" i="29" s="1"/>
  <c r="D209" i="29"/>
  <c r="R209" i="29" s="1"/>
  <c r="H190" i="29"/>
  <c r="D190" i="29"/>
  <c r="R190" i="29" s="1"/>
  <c r="I190" i="29"/>
  <c r="J190" i="29" s="1"/>
  <c r="U190" i="29" s="1"/>
  <c r="V190" i="29" s="1"/>
  <c r="G190" i="29"/>
  <c r="E190" i="29"/>
  <c r="F190" i="29"/>
  <c r="C190" i="29"/>
  <c r="AD190" i="29" s="1"/>
  <c r="G145" i="29"/>
  <c r="L145" i="29" s="1"/>
  <c r="M145" i="29" s="1"/>
  <c r="C145" i="29"/>
  <c r="AD145" i="29" s="1"/>
  <c r="E145" i="29"/>
  <c r="I145" i="29"/>
  <c r="J145" i="29" s="1"/>
  <c r="U145" i="29" s="1"/>
  <c r="V145" i="29" s="1"/>
  <c r="H145" i="29"/>
  <c r="D145" i="29"/>
  <c r="R145" i="29" s="1"/>
  <c r="F145" i="29"/>
  <c r="H103" i="29"/>
  <c r="F103" i="29"/>
  <c r="G103" i="29"/>
  <c r="L103" i="29" s="1"/>
  <c r="M103" i="29" s="1"/>
  <c r="D103" i="29"/>
  <c r="R103" i="29" s="1"/>
  <c r="I103" i="29"/>
  <c r="J103" i="29" s="1"/>
  <c r="U103" i="29" s="1"/>
  <c r="V103" i="29" s="1"/>
  <c r="C103" i="29"/>
  <c r="AD103" i="29" s="1"/>
  <c r="E103" i="29"/>
  <c r="C72" i="29"/>
  <c r="AD72" i="29" s="1"/>
  <c r="F72" i="29"/>
  <c r="I72" i="29"/>
  <c r="J72" i="29" s="1"/>
  <c r="U72" i="29" s="1"/>
  <c r="V72" i="29" s="1"/>
  <c r="D72" i="29"/>
  <c r="R72" i="29" s="1"/>
  <c r="H72" i="29"/>
  <c r="G72" i="29"/>
  <c r="L72" i="29" s="1"/>
  <c r="M72" i="29" s="1"/>
  <c r="E72" i="29"/>
  <c r="L130" i="29"/>
  <c r="M130" i="29" s="1"/>
  <c r="S50" i="29"/>
  <c r="L157" i="29"/>
  <c r="M157" i="29" s="1"/>
  <c r="L128" i="29"/>
  <c r="M128" i="29" s="1"/>
  <c r="L187" i="29"/>
  <c r="M187" i="29" s="1"/>
  <c r="L50" i="29"/>
  <c r="L214" i="29"/>
  <c r="M214" i="29" s="1"/>
  <c r="L163" i="29"/>
  <c r="M163" i="29" s="1"/>
  <c r="L106" i="29"/>
  <c r="M106" i="29" s="1"/>
  <c r="L95" i="29"/>
  <c r="M95" i="29" s="1"/>
  <c r="L193" i="29"/>
  <c r="M193" i="29" s="1"/>
  <c r="L112" i="29"/>
  <c r="M112" i="29" s="1"/>
  <c r="L135" i="29"/>
  <c r="M135" i="29" s="1"/>
  <c r="L80" i="29"/>
  <c r="M80" i="29" s="1"/>
  <c r="N211" i="29"/>
  <c r="O211" i="29" s="1"/>
  <c r="N90" i="29"/>
  <c r="O90" i="29" s="1"/>
  <c r="L139" i="29"/>
  <c r="M139" i="29" s="1"/>
  <c r="L84" i="29"/>
  <c r="M84" i="29" s="1"/>
  <c r="P84" i="29" s="1"/>
  <c r="L190" i="29"/>
  <c r="M190" i="29" s="1"/>
  <c r="N157" i="29"/>
  <c r="O157" i="29" s="1"/>
  <c r="N177" i="29"/>
  <c r="O177" i="29" s="1"/>
  <c r="Y177" i="29" s="1"/>
  <c r="N213" i="29"/>
  <c r="O213" i="29" s="1"/>
  <c r="N106" i="29"/>
  <c r="O106" i="29" s="1"/>
  <c r="N112" i="29"/>
  <c r="O112" i="29" s="1"/>
  <c r="N172" i="29"/>
  <c r="O172" i="29" s="1"/>
  <c r="Y172" i="29" s="1"/>
  <c r="N206" i="29"/>
  <c r="O206" i="29" s="1"/>
  <c r="Y206" i="29" s="1"/>
  <c r="N165" i="29"/>
  <c r="O165" i="29" s="1"/>
  <c r="N183" i="29"/>
  <c r="O183" i="29" s="1"/>
  <c r="N139" i="29"/>
  <c r="O139" i="29" s="1"/>
  <c r="N115" i="29"/>
  <c r="O115" i="29" s="1"/>
  <c r="N137" i="29"/>
  <c r="O137" i="29" s="1"/>
  <c r="L165" i="29"/>
  <c r="M165" i="29" s="1"/>
  <c r="N138" i="29"/>
  <c r="O138" i="29" s="1"/>
  <c r="N130" i="29"/>
  <c r="O130" i="29" s="1"/>
  <c r="Y130" i="29" s="1"/>
  <c r="N84" i="29"/>
  <c r="O84" i="29" s="1"/>
  <c r="AB84" i="29"/>
  <c r="AC84" i="29" s="1"/>
  <c r="H152" i="29"/>
  <c r="I152" i="29"/>
  <c r="J152" i="29" s="1"/>
  <c r="U152" i="29" s="1"/>
  <c r="V152" i="29" s="1"/>
  <c r="F152" i="29"/>
  <c r="D152" i="29"/>
  <c r="R152" i="29" s="1"/>
  <c r="C152" i="29"/>
  <c r="AD152" i="29" s="1"/>
  <c r="E152" i="29"/>
  <c r="G152" i="29"/>
  <c r="L152" i="29" s="1"/>
  <c r="M152" i="29" s="1"/>
  <c r="F83" i="29"/>
  <c r="G83" i="29"/>
  <c r="L83" i="29" s="1"/>
  <c r="M83" i="29" s="1"/>
  <c r="H83" i="29"/>
  <c r="D83" i="29"/>
  <c r="R83" i="29" s="1"/>
  <c r="E83" i="29"/>
  <c r="C83" i="29"/>
  <c r="AD83" i="29" s="1"/>
  <c r="I83" i="29"/>
  <c r="J83" i="29" s="1"/>
  <c r="U83" i="29" s="1"/>
  <c r="V83" i="29" s="1"/>
  <c r="D59" i="29"/>
  <c r="R59" i="29" s="1"/>
  <c r="C59" i="29"/>
  <c r="AD59" i="29" s="1"/>
  <c r="I59" i="29"/>
  <c r="J59" i="29" s="1"/>
  <c r="U59" i="29" s="1"/>
  <c r="V59" i="29" s="1"/>
  <c r="F59" i="29"/>
  <c r="E59" i="29"/>
  <c r="H59" i="29"/>
  <c r="G59" i="29"/>
  <c r="L59" i="29" s="1"/>
  <c r="M59" i="29" s="1"/>
  <c r="F88" i="29"/>
  <c r="E88" i="29"/>
  <c r="D88" i="29"/>
  <c r="G88" i="29"/>
  <c r="L88" i="29" s="1"/>
  <c r="M88" i="29" s="1"/>
  <c r="C88" i="29"/>
  <c r="AD88" i="29" s="1"/>
  <c r="H88" i="29"/>
  <c r="I88" i="29"/>
  <c r="J88" i="29" s="1"/>
  <c r="U88" i="29" s="1"/>
  <c r="V88" i="29" s="1"/>
  <c r="F192" i="29"/>
  <c r="D192" i="29"/>
  <c r="R192" i="29" s="1"/>
  <c r="H192" i="29"/>
  <c r="C192" i="29"/>
  <c r="AD192" i="29" s="1"/>
  <c r="I192" i="29"/>
  <c r="J192" i="29" s="1"/>
  <c r="U192" i="29" s="1"/>
  <c r="V192" i="29" s="1"/>
  <c r="G192" i="29"/>
  <c r="L192" i="29" s="1"/>
  <c r="M192" i="29" s="1"/>
  <c r="E192" i="29"/>
  <c r="C169" i="29"/>
  <c r="AD169" i="29" s="1"/>
  <c r="D169" i="29"/>
  <c r="R169" i="29" s="1"/>
  <c r="I169" i="29"/>
  <c r="J169" i="29" s="1"/>
  <c r="U169" i="29" s="1"/>
  <c r="V169" i="29" s="1"/>
  <c r="E169" i="29"/>
  <c r="H169" i="29"/>
  <c r="G169" i="29"/>
  <c r="L169" i="29" s="1"/>
  <c r="M169" i="29" s="1"/>
  <c r="F169" i="29"/>
  <c r="H182" i="29"/>
  <c r="G182" i="29"/>
  <c r="L182" i="29" s="1"/>
  <c r="M182" i="29" s="1"/>
  <c r="I182" i="29"/>
  <c r="J182" i="29" s="1"/>
  <c r="U182" i="29" s="1"/>
  <c r="V182" i="29" s="1"/>
  <c r="D182" i="29"/>
  <c r="R182" i="29" s="1"/>
  <c r="E182" i="29"/>
  <c r="F182" i="29"/>
  <c r="C182" i="29"/>
  <c r="AD182" i="29" s="1"/>
  <c r="G68" i="29"/>
  <c r="L68" i="29" s="1"/>
  <c r="M68" i="29" s="1"/>
  <c r="F68" i="29"/>
  <c r="D68" i="29"/>
  <c r="R68" i="29" s="1"/>
  <c r="C68" i="29"/>
  <c r="AD68" i="29" s="1"/>
  <c r="I68" i="29"/>
  <c r="J68" i="29" s="1"/>
  <c r="U68" i="29" s="1"/>
  <c r="V68" i="29" s="1"/>
  <c r="E68" i="29"/>
  <c r="H68" i="29"/>
  <c r="D60" i="29"/>
  <c r="R60" i="29" s="1"/>
  <c r="E60" i="29"/>
  <c r="F60" i="29"/>
  <c r="I60" i="29"/>
  <c r="J60" i="29" s="1"/>
  <c r="U60" i="29" s="1"/>
  <c r="V60" i="29" s="1"/>
  <c r="G60" i="29"/>
  <c r="L60" i="29" s="1"/>
  <c r="M60" i="29" s="1"/>
  <c r="H60" i="29"/>
  <c r="C60" i="29"/>
  <c r="AD60" i="29" s="1"/>
  <c r="G54" i="29"/>
  <c r="L54" i="29" s="1"/>
  <c r="M54" i="29" s="1"/>
  <c r="D54" i="29"/>
  <c r="R54" i="29" s="1"/>
  <c r="I54" i="29"/>
  <c r="J54" i="29" s="1"/>
  <c r="U54" i="29" s="1"/>
  <c r="V54" i="29" s="1"/>
  <c r="E54" i="29"/>
  <c r="H54" i="29"/>
  <c r="F54" i="29"/>
  <c r="C54" i="29"/>
  <c r="AD54" i="29" s="1"/>
  <c r="E51" i="29"/>
  <c r="I51" i="29"/>
  <c r="J51" i="29" s="1"/>
  <c r="U51" i="29" s="1"/>
  <c r="V51" i="29" s="1"/>
  <c r="G51" i="29"/>
  <c r="L51" i="29" s="1"/>
  <c r="M51" i="29" s="1"/>
  <c r="H51" i="29"/>
  <c r="D51" i="29"/>
  <c r="R51" i="29" s="1"/>
  <c r="F51" i="29"/>
  <c r="C51" i="29"/>
  <c r="AD51" i="29" s="1"/>
  <c r="D121" i="29"/>
  <c r="R121" i="29" s="1"/>
  <c r="G121" i="29"/>
  <c r="L121" i="29" s="1"/>
  <c r="M121" i="29" s="1"/>
  <c r="E121" i="29"/>
  <c r="H121" i="29"/>
  <c r="F121" i="29"/>
  <c r="C121" i="29"/>
  <c r="AD121" i="29" s="1"/>
  <c r="I121" i="29"/>
  <c r="J121" i="29" s="1"/>
  <c r="U121" i="29" s="1"/>
  <c r="V121" i="29" s="1"/>
  <c r="E66" i="29"/>
  <c r="D66" i="29"/>
  <c r="R66" i="29" s="1"/>
  <c r="H66" i="29"/>
  <c r="F66" i="29"/>
  <c r="G66" i="29"/>
  <c r="L66" i="29" s="1"/>
  <c r="M66" i="29" s="1"/>
  <c r="I66" i="29"/>
  <c r="J66" i="29" s="1"/>
  <c r="U66" i="29" s="1"/>
  <c r="V66" i="29" s="1"/>
  <c r="C66" i="29"/>
  <c r="AD66" i="29" s="1"/>
  <c r="D75" i="29"/>
  <c r="R75" i="29" s="1"/>
  <c r="E75" i="29"/>
  <c r="I75" i="29"/>
  <c r="J75" i="29" s="1"/>
  <c r="U75" i="29" s="1"/>
  <c r="V75" i="29" s="1"/>
  <c r="G75" i="29"/>
  <c r="L75" i="29" s="1"/>
  <c r="M75" i="29" s="1"/>
  <c r="H75" i="29"/>
  <c r="C75" i="29"/>
  <c r="AD75" i="29" s="1"/>
  <c r="F75" i="29"/>
  <c r="I76" i="29"/>
  <c r="J76" i="29" s="1"/>
  <c r="U76" i="29" s="1"/>
  <c r="V76" i="29" s="1"/>
  <c r="G76" i="29"/>
  <c r="L76" i="29" s="1"/>
  <c r="M76" i="29" s="1"/>
  <c r="D76" i="29"/>
  <c r="R76" i="29" s="1"/>
  <c r="H76" i="29"/>
  <c r="F76" i="29"/>
  <c r="C76" i="29"/>
  <c r="AD76" i="29" s="1"/>
  <c r="E76" i="29"/>
  <c r="C107" i="29"/>
  <c r="AD107" i="29" s="1"/>
  <c r="D107" i="29"/>
  <c r="R107" i="29" s="1"/>
  <c r="I107" i="29"/>
  <c r="J107" i="29" s="1"/>
  <c r="U107" i="29" s="1"/>
  <c r="V107" i="29" s="1"/>
  <c r="E107" i="29"/>
  <c r="F107" i="29"/>
  <c r="H107" i="29"/>
  <c r="G107" i="29"/>
  <c r="L107" i="29" s="1"/>
  <c r="M107" i="29" s="1"/>
  <c r="C120" i="29"/>
  <c r="AD120" i="29" s="1"/>
  <c r="E120" i="29"/>
  <c r="D120" i="29"/>
  <c r="R120" i="29" s="1"/>
  <c r="G120" i="29"/>
  <c r="L120" i="29" s="1"/>
  <c r="M120" i="29" s="1"/>
  <c r="H120" i="29"/>
  <c r="I120" i="29"/>
  <c r="J120" i="29" s="1"/>
  <c r="U120" i="29" s="1"/>
  <c r="V120" i="29" s="1"/>
  <c r="F120" i="29"/>
  <c r="F201" i="29"/>
  <c r="C201" i="29"/>
  <c r="AD201" i="29" s="1"/>
  <c r="E201" i="29"/>
  <c r="H201" i="29"/>
  <c r="D201" i="29"/>
  <c r="R201" i="29" s="1"/>
  <c r="I201" i="29"/>
  <c r="J201" i="29" s="1"/>
  <c r="U201" i="29" s="1"/>
  <c r="V201" i="29" s="1"/>
  <c r="G201" i="29"/>
  <c r="L201" i="29" s="1"/>
  <c r="M201" i="29" s="1"/>
  <c r="C113" i="29"/>
  <c r="AD113" i="29" s="1"/>
  <c r="H113" i="29"/>
  <c r="I113" i="29"/>
  <c r="J113" i="29" s="1"/>
  <c r="U113" i="29" s="1"/>
  <c r="V113" i="29" s="1"/>
  <c r="D113" i="29"/>
  <c r="E113" i="29"/>
  <c r="F113" i="29"/>
  <c r="G113" i="29"/>
  <c r="L113" i="29" s="1"/>
  <c r="M113" i="29" s="1"/>
  <c r="D58" i="29"/>
  <c r="R58" i="29" s="1"/>
  <c r="C58" i="29"/>
  <c r="AD58" i="29" s="1"/>
  <c r="F58" i="29"/>
  <c r="I58" i="29"/>
  <c r="J58" i="29" s="1"/>
  <c r="U58" i="29" s="1"/>
  <c r="V58" i="29" s="1"/>
  <c r="E58" i="29"/>
  <c r="H58" i="29"/>
  <c r="G58" i="29"/>
  <c r="L58" i="29" s="1"/>
  <c r="M58" i="29" s="1"/>
  <c r="D85" i="29"/>
  <c r="R85" i="29" s="1"/>
  <c r="C85" i="29"/>
  <c r="AD85" i="29" s="1"/>
  <c r="I85" i="29"/>
  <c r="J85" i="29" s="1"/>
  <c r="U85" i="29" s="1"/>
  <c r="V85" i="29" s="1"/>
  <c r="E85" i="29"/>
  <c r="H85" i="29"/>
  <c r="F85" i="29"/>
  <c r="G85" i="29"/>
  <c r="L85" i="29" s="1"/>
  <c r="M85" i="29" s="1"/>
  <c r="I153" i="29"/>
  <c r="J153" i="29" s="1"/>
  <c r="U153" i="29" s="1"/>
  <c r="V153" i="29" s="1"/>
  <c r="C153" i="29"/>
  <c r="AD153" i="29" s="1"/>
  <c r="D153" i="29"/>
  <c r="R153" i="29" s="1"/>
  <c r="H153" i="29"/>
  <c r="F153" i="29"/>
  <c r="G153" i="29"/>
  <c r="L153" i="29" s="1"/>
  <c r="M153" i="29" s="1"/>
  <c r="E153" i="29"/>
  <c r="E178" i="29"/>
  <c r="H178" i="29"/>
  <c r="F178" i="29"/>
  <c r="G178" i="29"/>
  <c r="L178" i="29" s="1"/>
  <c r="M178" i="29" s="1"/>
  <c r="I178" i="29"/>
  <c r="J178" i="29" s="1"/>
  <c r="U178" i="29" s="1"/>
  <c r="V178" i="29" s="1"/>
  <c r="D178" i="29"/>
  <c r="R178" i="29" s="1"/>
  <c r="C178" i="29"/>
  <c r="AD178" i="29" s="1"/>
  <c r="H97" i="29"/>
  <c r="E97" i="29"/>
  <c r="C97" i="29"/>
  <c r="AD97" i="29" s="1"/>
  <c r="F97" i="29"/>
  <c r="G97" i="29"/>
  <c r="L97" i="29" s="1"/>
  <c r="M97" i="29" s="1"/>
  <c r="D97" i="29"/>
  <c r="R97" i="29" s="1"/>
  <c r="I97" i="29"/>
  <c r="J97" i="29" s="1"/>
  <c r="U97" i="29" s="1"/>
  <c r="V97" i="29" s="1"/>
  <c r="C225" i="29"/>
  <c r="AD225" i="29" s="1"/>
  <c r="F225" i="29"/>
  <c r="H225" i="29"/>
  <c r="G225" i="29"/>
  <c r="L225" i="29" s="1"/>
  <c r="M225" i="29" s="1"/>
  <c r="E225" i="29"/>
  <c r="D225" i="29"/>
  <c r="R225" i="29" s="1"/>
  <c r="I225" i="29"/>
  <c r="J225" i="29" s="1"/>
  <c r="U225" i="29" s="1"/>
  <c r="V225" i="29" s="1"/>
  <c r="E144" i="29"/>
  <c r="I144" i="29"/>
  <c r="J144" i="29" s="1"/>
  <c r="U144" i="29" s="1"/>
  <c r="V144" i="29" s="1"/>
  <c r="H144" i="29"/>
  <c r="D144" i="29"/>
  <c r="R144" i="29" s="1"/>
  <c r="F144" i="29"/>
  <c r="C144" i="29"/>
  <c r="AD144" i="29" s="1"/>
  <c r="G144" i="29"/>
  <c r="L144" i="29" s="1"/>
  <c r="M144" i="29" s="1"/>
  <c r="H191" i="29"/>
  <c r="F191" i="29"/>
  <c r="G191" i="29"/>
  <c r="L191" i="29" s="1"/>
  <c r="M191" i="29" s="1"/>
  <c r="C191" i="29"/>
  <c r="AD191" i="29" s="1"/>
  <c r="D191" i="29"/>
  <c r="R191" i="29" s="1"/>
  <c r="I191" i="29"/>
  <c r="J191" i="29" s="1"/>
  <c r="U191" i="29" s="1"/>
  <c r="V191" i="29" s="1"/>
  <c r="E191" i="29"/>
  <c r="G108" i="29"/>
  <c r="L108" i="29" s="1"/>
  <c r="M108" i="29" s="1"/>
  <c r="E108" i="29"/>
  <c r="C108" i="29"/>
  <c r="AD108" i="29" s="1"/>
  <c r="F108" i="29"/>
  <c r="D108" i="29"/>
  <c r="R108" i="29" s="1"/>
  <c r="I108" i="29"/>
  <c r="J108" i="29" s="1"/>
  <c r="U108" i="29" s="1"/>
  <c r="V108" i="29" s="1"/>
  <c r="H108" i="29"/>
  <c r="F126" i="29"/>
  <c r="G126" i="29"/>
  <c r="L126" i="29" s="1"/>
  <c r="M126" i="29" s="1"/>
  <c r="C126" i="29"/>
  <c r="AD126" i="29" s="1"/>
  <c r="H126" i="29"/>
  <c r="D126" i="29"/>
  <c r="R126" i="29" s="1"/>
  <c r="E126" i="29"/>
  <c r="I126" i="29"/>
  <c r="J126" i="29" s="1"/>
  <c r="U126" i="29" s="1"/>
  <c r="V126" i="29" s="1"/>
  <c r="C131" i="29"/>
  <c r="AD131" i="29" s="1"/>
  <c r="D131" i="29"/>
  <c r="R131" i="29" s="1"/>
  <c r="H131" i="29"/>
  <c r="F131" i="29"/>
  <c r="I131" i="29"/>
  <c r="J131" i="29" s="1"/>
  <c r="U131" i="29" s="1"/>
  <c r="V131" i="29" s="1"/>
  <c r="E131" i="29"/>
  <c r="G131" i="29"/>
  <c r="L131" i="29" s="1"/>
  <c r="M131" i="29" s="1"/>
  <c r="F164" i="29"/>
  <c r="H164" i="29"/>
  <c r="I164" i="29"/>
  <c r="J164" i="29" s="1"/>
  <c r="U164" i="29" s="1"/>
  <c r="V164" i="29" s="1"/>
  <c r="E164" i="29"/>
  <c r="C164" i="29"/>
  <c r="AD164" i="29" s="1"/>
  <c r="D164" i="29"/>
  <c r="R164" i="29" s="1"/>
  <c r="G164" i="29"/>
  <c r="L164" i="29" s="1"/>
  <c r="M164" i="29" s="1"/>
  <c r="D64" i="29"/>
  <c r="R64" i="29" s="1"/>
  <c r="C64" i="29"/>
  <c r="AD64" i="29" s="1"/>
  <c r="H64" i="29"/>
  <c r="I64" i="29"/>
  <c r="J64" i="29" s="1"/>
  <c r="U64" i="29" s="1"/>
  <c r="V64" i="29" s="1"/>
  <c r="F64" i="29"/>
  <c r="E64" i="29"/>
  <c r="G64" i="29"/>
  <c r="L64" i="29" s="1"/>
  <c r="M64" i="29" s="1"/>
  <c r="F124" i="29"/>
  <c r="H124" i="29"/>
  <c r="E124" i="29"/>
  <c r="C124" i="29"/>
  <c r="AD124" i="29" s="1"/>
  <c r="G124" i="29"/>
  <c r="L124" i="29" s="1"/>
  <c r="M124" i="29" s="1"/>
  <c r="I124" i="29"/>
  <c r="J124" i="29" s="1"/>
  <c r="U124" i="29" s="1"/>
  <c r="V124" i="29" s="1"/>
  <c r="D124" i="29"/>
  <c r="R124" i="29" s="1"/>
  <c r="G62" i="29"/>
  <c r="L62" i="29" s="1"/>
  <c r="M62" i="29" s="1"/>
  <c r="D62" i="29"/>
  <c r="R62" i="29" s="1"/>
  <c r="R63" i="29" s="1"/>
  <c r="E62" i="29"/>
  <c r="I62" i="29"/>
  <c r="J62" i="29" s="1"/>
  <c r="U62" i="29" s="1"/>
  <c r="V62" i="29" s="1"/>
  <c r="C62" i="29"/>
  <c r="AD62" i="29" s="1"/>
  <c r="H62" i="29"/>
  <c r="F62" i="29"/>
  <c r="F53" i="29"/>
  <c r="H53" i="29"/>
  <c r="D53" i="29"/>
  <c r="R53" i="29" s="1"/>
  <c r="G53" i="29"/>
  <c r="L53" i="29" s="1"/>
  <c r="M53" i="29" s="1"/>
  <c r="C53" i="29"/>
  <c r="AD53" i="29" s="1"/>
  <c r="E53" i="29"/>
  <c r="I53" i="29"/>
  <c r="J53" i="29" s="1"/>
  <c r="U53" i="29" s="1"/>
  <c r="V53" i="29" s="1"/>
  <c r="E222" i="29"/>
  <c r="C222" i="29"/>
  <c r="AD222" i="29" s="1"/>
  <c r="I222" i="29"/>
  <c r="J222" i="29" s="1"/>
  <c r="U222" i="29" s="1"/>
  <c r="V222" i="29" s="1"/>
  <c r="F222" i="29"/>
  <c r="G222" i="29"/>
  <c r="L222" i="29" s="1"/>
  <c r="M222" i="29" s="1"/>
  <c r="H222" i="29"/>
  <c r="D222" i="29"/>
  <c r="R222" i="29" s="1"/>
  <c r="F73" i="29"/>
  <c r="H73" i="29"/>
  <c r="I73" i="29"/>
  <c r="J73" i="29" s="1"/>
  <c r="U73" i="29" s="1"/>
  <c r="V73" i="29" s="1"/>
  <c r="C73" i="29"/>
  <c r="AD73" i="29" s="1"/>
  <c r="D73" i="29"/>
  <c r="R73" i="29" s="1"/>
  <c r="E73" i="29"/>
  <c r="G73" i="29"/>
  <c r="L73" i="29" s="1"/>
  <c r="M73" i="29" s="1"/>
  <c r="D111" i="29"/>
  <c r="R111" i="29" s="1"/>
  <c r="F111" i="29"/>
  <c r="E111" i="29"/>
  <c r="I111" i="29"/>
  <c r="J111" i="29" s="1"/>
  <c r="U111" i="29" s="1"/>
  <c r="V111" i="29" s="1"/>
  <c r="G111" i="29"/>
  <c r="L111" i="29" s="1"/>
  <c r="M111" i="29" s="1"/>
  <c r="H111" i="29"/>
  <c r="C111" i="29"/>
  <c r="AD111" i="29" s="1"/>
  <c r="F186" i="29"/>
  <c r="C186" i="29"/>
  <c r="AD186" i="29" s="1"/>
  <c r="G186" i="29"/>
  <c r="L186" i="29" s="1"/>
  <c r="M186" i="29" s="1"/>
  <c r="E186" i="29"/>
  <c r="D186" i="29"/>
  <c r="R186" i="29" s="1"/>
  <c r="I186" i="29"/>
  <c r="J186" i="29" s="1"/>
  <c r="U186" i="29" s="1"/>
  <c r="V186" i="29" s="1"/>
  <c r="H186" i="29"/>
  <c r="I179" i="29"/>
  <c r="J179" i="29" s="1"/>
  <c r="U179" i="29" s="1"/>
  <c r="V179" i="29" s="1"/>
  <c r="G179" i="29"/>
  <c r="L179" i="29" s="1"/>
  <c r="M179" i="29" s="1"/>
  <c r="H179" i="29"/>
  <c r="D179" i="29"/>
  <c r="R179" i="29" s="1"/>
  <c r="C179" i="29"/>
  <c r="AD179" i="29" s="1"/>
  <c r="E179" i="29"/>
  <c r="F179" i="29"/>
  <c r="H154" i="29"/>
  <c r="E154" i="29"/>
  <c r="G154" i="29"/>
  <c r="L154" i="29" s="1"/>
  <c r="M154" i="29" s="1"/>
  <c r="I154" i="29"/>
  <c r="J154" i="29" s="1"/>
  <c r="U154" i="29" s="1"/>
  <c r="V154" i="29" s="1"/>
  <c r="D154" i="29"/>
  <c r="R154" i="29" s="1"/>
  <c r="C154" i="29"/>
  <c r="AD154" i="29" s="1"/>
  <c r="F154" i="29"/>
  <c r="E56" i="29"/>
  <c r="I56" i="29"/>
  <c r="J56" i="29" s="1"/>
  <c r="U56" i="29" s="1"/>
  <c r="V56" i="29" s="1"/>
  <c r="D56" i="29"/>
  <c r="R56" i="29" s="1"/>
  <c r="F56" i="29"/>
  <c r="G56" i="29"/>
  <c r="L56" i="29" s="1"/>
  <c r="M56" i="29" s="1"/>
  <c r="H56" i="29"/>
  <c r="C56" i="29"/>
  <c r="AD56" i="29" s="1"/>
  <c r="H86" i="29"/>
  <c r="G86" i="29"/>
  <c r="L86" i="29" s="1"/>
  <c r="M86" i="29" s="1"/>
  <c r="I86" i="29"/>
  <c r="J86" i="29" s="1"/>
  <c r="U86" i="29" s="1"/>
  <c r="V86" i="29" s="1"/>
  <c r="C86" i="29"/>
  <c r="AD86" i="29" s="1"/>
  <c r="E86" i="29"/>
  <c r="D86" i="29"/>
  <c r="R86" i="29" s="1"/>
  <c r="F86" i="29"/>
  <c r="H89" i="29"/>
  <c r="F89" i="29"/>
  <c r="D89" i="29"/>
  <c r="R89" i="29" s="1"/>
  <c r="G89" i="29"/>
  <c r="L89" i="29" s="1"/>
  <c r="M89" i="29" s="1"/>
  <c r="C89" i="29"/>
  <c r="AD89" i="29" s="1"/>
  <c r="I89" i="29"/>
  <c r="J89" i="29" s="1"/>
  <c r="U89" i="29" s="1"/>
  <c r="V89" i="29" s="1"/>
  <c r="E89" i="29"/>
  <c r="H194" i="29"/>
  <c r="C194" i="29"/>
  <c r="AD194" i="29" s="1"/>
  <c r="G194" i="29"/>
  <c r="L194" i="29" s="1"/>
  <c r="M194" i="29" s="1"/>
  <c r="D194" i="29"/>
  <c r="R194" i="29" s="1"/>
  <c r="F194" i="29"/>
  <c r="E194" i="29"/>
  <c r="I194" i="29"/>
  <c r="J194" i="29" s="1"/>
  <c r="U194" i="29" s="1"/>
  <c r="V194" i="29" s="1"/>
  <c r="F219" i="29"/>
  <c r="I219" i="29"/>
  <c r="J219" i="29" s="1"/>
  <c r="U219" i="29" s="1"/>
  <c r="V219" i="29" s="1"/>
  <c r="E219" i="29"/>
  <c r="G219" i="29"/>
  <c r="L219" i="29" s="1"/>
  <c r="M219" i="29" s="1"/>
  <c r="H219" i="29"/>
  <c r="C219" i="29"/>
  <c r="AD219" i="29" s="1"/>
  <c r="D219" i="29"/>
  <c r="R219" i="29" s="1"/>
  <c r="H77" i="29"/>
  <c r="F77" i="29"/>
  <c r="E77" i="29"/>
  <c r="G77" i="29"/>
  <c r="L77" i="29" s="1"/>
  <c r="M77" i="29" s="1"/>
  <c r="I77" i="29"/>
  <c r="J77" i="29" s="1"/>
  <c r="U77" i="29" s="1"/>
  <c r="V77" i="29" s="1"/>
  <c r="D77" i="29"/>
  <c r="R77" i="29" s="1"/>
  <c r="C77" i="29"/>
  <c r="AD77" i="29" s="1"/>
  <c r="F151" i="29"/>
  <c r="D151" i="29"/>
  <c r="R151" i="29" s="1"/>
  <c r="I151" i="29"/>
  <c r="J151" i="29" s="1"/>
  <c r="U151" i="29" s="1"/>
  <c r="V151" i="29" s="1"/>
  <c r="E151" i="29"/>
  <c r="C151" i="29"/>
  <c r="AD151" i="29" s="1"/>
  <c r="H151" i="29"/>
  <c r="G151" i="29"/>
  <c r="L151" i="29" s="1"/>
  <c r="M151" i="29" s="1"/>
  <c r="G218" i="29"/>
  <c r="L218" i="29" s="1"/>
  <c r="M218" i="29" s="1"/>
  <c r="D218" i="29"/>
  <c r="R218" i="29" s="1"/>
  <c r="C218" i="29"/>
  <c r="AD218" i="29" s="1"/>
  <c r="H218" i="29"/>
  <c r="E218" i="29"/>
  <c r="I218" i="29"/>
  <c r="J218" i="29" s="1"/>
  <c r="U218" i="29" s="1"/>
  <c r="V218" i="29" s="1"/>
  <c r="F218" i="29"/>
  <c r="I110" i="29"/>
  <c r="J110" i="29" s="1"/>
  <c r="U110" i="29" s="1"/>
  <c r="V110" i="29" s="1"/>
  <c r="F110" i="29"/>
  <c r="C110" i="29"/>
  <c r="AD110" i="29" s="1"/>
  <c r="G110" i="29"/>
  <c r="L110" i="29" s="1"/>
  <c r="M110" i="29" s="1"/>
  <c r="D110" i="29"/>
  <c r="R110" i="29" s="1"/>
  <c r="H110" i="29"/>
  <c r="E110" i="29"/>
  <c r="I70" i="29"/>
  <c r="J70" i="29" s="1"/>
  <c r="U70" i="29" s="1"/>
  <c r="V70" i="29" s="1"/>
  <c r="C70" i="29"/>
  <c r="AD70" i="29" s="1"/>
  <c r="G70" i="29"/>
  <c r="L70" i="29" s="1"/>
  <c r="M70" i="29" s="1"/>
  <c r="D70" i="29"/>
  <c r="R70" i="29" s="1"/>
  <c r="F70" i="29"/>
  <c r="H70" i="29"/>
  <c r="E70" i="29"/>
  <c r="D196" i="29"/>
  <c r="R196" i="29" s="1"/>
  <c r="H196" i="29"/>
  <c r="F196" i="29"/>
  <c r="C196" i="29"/>
  <c r="AD196" i="29" s="1"/>
  <c r="I196" i="29"/>
  <c r="J196" i="29" s="1"/>
  <c r="U196" i="29" s="1"/>
  <c r="V196" i="29" s="1"/>
  <c r="E196" i="29"/>
  <c r="G196" i="29"/>
  <c r="L196" i="29" s="1"/>
  <c r="M196" i="29" s="1"/>
  <c r="F189" i="29"/>
  <c r="D189" i="29"/>
  <c r="R189" i="29" s="1"/>
  <c r="C189" i="29"/>
  <c r="AD189" i="29" s="1"/>
  <c r="G189" i="29"/>
  <c r="L189" i="29" s="1"/>
  <c r="M189" i="29" s="1"/>
  <c r="E189" i="29"/>
  <c r="H189" i="29"/>
  <c r="I189" i="29"/>
  <c r="J189" i="29" s="1"/>
  <c r="U189" i="29" s="1"/>
  <c r="V189" i="29" s="1"/>
  <c r="C175" i="29"/>
  <c r="AD175" i="29" s="1"/>
  <c r="F175" i="29"/>
  <c r="E175" i="29"/>
  <c r="I175" i="29"/>
  <c r="J175" i="29" s="1"/>
  <c r="U175" i="29" s="1"/>
  <c r="V175" i="29" s="1"/>
  <c r="G175" i="29"/>
  <c r="L175" i="29" s="1"/>
  <c r="M175" i="29" s="1"/>
  <c r="D175" i="29"/>
  <c r="R175" i="29" s="1"/>
  <c r="H175" i="29"/>
  <c r="K175" i="29" s="1"/>
  <c r="W175" i="29" s="1"/>
  <c r="F96" i="29"/>
  <c r="E96" i="29"/>
  <c r="D96" i="29"/>
  <c r="R96" i="29" s="1"/>
  <c r="C96" i="29"/>
  <c r="AD96" i="29" s="1"/>
  <c r="G96" i="29"/>
  <c r="L96" i="29" s="1"/>
  <c r="M96" i="29" s="1"/>
  <c r="H96" i="29"/>
  <c r="I96" i="29"/>
  <c r="J96" i="29" s="1"/>
  <c r="U96" i="29" s="1"/>
  <c r="V96" i="29" s="1"/>
  <c r="C200" i="29"/>
  <c r="AD200" i="29" s="1"/>
  <c r="E200" i="29"/>
  <c r="F200" i="29"/>
  <c r="I200" i="29"/>
  <c r="J200" i="29" s="1"/>
  <c r="U200" i="29" s="1"/>
  <c r="V200" i="29" s="1"/>
  <c r="G200" i="29"/>
  <c r="L200" i="29" s="1"/>
  <c r="M200" i="29" s="1"/>
  <c r="H200" i="29"/>
  <c r="D200" i="29"/>
  <c r="R200" i="29" s="1"/>
  <c r="G94" i="29"/>
  <c r="L94" i="29" s="1"/>
  <c r="M94" i="29" s="1"/>
  <c r="E94" i="29"/>
  <c r="I94" i="29"/>
  <c r="J94" i="29" s="1"/>
  <c r="U94" i="29" s="1"/>
  <c r="V94" i="29" s="1"/>
  <c r="H94" i="29"/>
  <c r="F94" i="29"/>
  <c r="C94" i="29"/>
  <c r="AD94" i="29" s="1"/>
  <c r="D94" i="29"/>
  <c r="R94" i="29" s="1"/>
  <c r="C92" i="29"/>
  <c r="AD92" i="29" s="1"/>
  <c r="E92" i="29"/>
  <c r="I92" i="29"/>
  <c r="J92" i="29" s="1"/>
  <c r="U92" i="29" s="1"/>
  <c r="V92" i="29" s="1"/>
  <c r="D92" i="29"/>
  <c r="R92" i="29" s="1"/>
  <c r="F92" i="29"/>
  <c r="G92" i="29"/>
  <c r="L92" i="29" s="1"/>
  <c r="M92" i="29" s="1"/>
  <c r="H92" i="29"/>
  <c r="G104" i="29"/>
  <c r="L104" i="29" s="1"/>
  <c r="M104" i="29" s="1"/>
  <c r="I104" i="29"/>
  <c r="J104" i="29" s="1"/>
  <c r="U104" i="29" s="1"/>
  <c r="V104" i="29" s="1"/>
  <c r="E104" i="29"/>
  <c r="F104" i="29"/>
  <c r="D104" i="29"/>
  <c r="R104" i="29" s="1"/>
  <c r="C104" i="29"/>
  <c r="AD104" i="29" s="1"/>
  <c r="H104" i="29"/>
  <c r="I133" i="29"/>
  <c r="J133" i="29" s="1"/>
  <c r="U133" i="29" s="1"/>
  <c r="V133" i="29" s="1"/>
  <c r="D133" i="29"/>
  <c r="R133" i="29" s="1"/>
  <c r="C133" i="29"/>
  <c r="AD133" i="29" s="1"/>
  <c r="F133" i="29"/>
  <c r="G133" i="29"/>
  <c r="L133" i="29" s="1"/>
  <c r="M133" i="29" s="1"/>
  <c r="H133" i="29"/>
  <c r="E133" i="29"/>
  <c r="H149" i="29"/>
  <c r="C149" i="29"/>
  <c r="AD149" i="29" s="1"/>
  <c r="E149" i="29"/>
  <c r="D149" i="29"/>
  <c r="R149" i="29" s="1"/>
  <c r="I149" i="29"/>
  <c r="J149" i="29" s="1"/>
  <c r="U149" i="29" s="1"/>
  <c r="V149" i="29" s="1"/>
  <c r="G149" i="29"/>
  <c r="L149" i="29" s="1"/>
  <c r="M149" i="29" s="1"/>
  <c r="F149" i="29"/>
  <c r="C210" i="29"/>
  <c r="AD210" i="29" s="1"/>
  <c r="F210" i="29"/>
  <c r="D210" i="29"/>
  <c r="R210" i="29" s="1"/>
  <c r="H210" i="29"/>
  <c r="I210" i="29"/>
  <c r="J210" i="29" s="1"/>
  <c r="U210" i="29" s="1"/>
  <c r="V210" i="29" s="1"/>
  <c r="E210" i="29"/>
  <c r="G210" i="29"/>
  <c r="L210" i="29" s="1"/>
  <c r="M210" i="29" s="1"/>
  <c r="G87" i="29"/>
  <c r="L87" i="29" s="1"/>
  <c r="M87" i="29" s="1"/>
  <c r="C87" i="29"/>
  <c r="AD87" i="29" s="1"/>
  <c r="H87" i="29"/>
  <c r="I87" i="29"/>
  <c r="J87" i="29" s="1"/>
  <c r="U87" i="29" s="1"/>
  <c r="V87" i="29" s="1"/>
  <c r="D87" i="29"/>
  <c r="R87" i="29" s="1"/>
  <c r="R88" i="29" s="1"/>
  <c r="E87" i="29"/>
  <c r="F87" i="29"/>
  <c r="F171" i="29"/>
  <c r="D171" i="29"/>
  <c r="R171" i="29" s="1"/>
  <c r="C171" i="29"/>
  <c r="AD171" i="29" s="1"/>
  <c r="E171" i="29"/>
  <c r="I171" i="29"/>
  <c r="J171" i="29" s="1"/>
  <c r="U171" i="29" s="1"/>
  <c r="V171" i="29" s="1"/>
  <c r="G171" i="29"/>
  <c r="L171" i="29" s="1"/>
  <c r="M171" i="29" s="1"/>
  <c r="H171" i="29"/>
  <c r="I224" i="29"/>
  <c r="J224" i="29" s="1"/>
  <c r="U224" i="29" s="1"/>
  <c r="V224" i="29" s="1"/>
  <c r="C224" i="29"/>
  <c r="AD224" i="29" s="1"/>
  <c r="F224" i="29"/>
  <c r="D224" i="29"/>
  <c r="R224" i="29" s="1"/>
  <c r="E224" i="29"/>
  <c r="H224" i="29"/>
  <c r="G224" i="29"/>
  <c r="L224" i="29" s="1"/>
  <c r="M224" i="29" s="1"/>
  <c r="D217" i="29"/>
  <c r="R217" i="29" s="1"/>
  <c r="C217" i="29"/>
  <c r="AD217" i="29" s="1"/>
  <c r="I217" i="29"/>
  <c r="J217" i="29" s="1"/>
  <c r="U217" i="29" s="1"/>
  <c r="V217" i="29" s="1"/>
  <c r="H217" i="29"/>
  <c r="F217" i="29"/>
  <c r="E217" i="29"/>
  <c r="G217" i="29"/>
  <c r="L217" i="29" s="1"/>
  <c r="M217" i="29" s="1"/>
  <c r="D116" i="29"/>
  <c r="R116" i="29" s="1"/>
  <c r="G116" i="29"/>
  <c r="L116" i="29" s="1"/>
  <c r="M116" i="29" s="1"/>
  <c r="F116" i="29"/>
  <c r="C116" i="29"/>
  <c r="AD116" i="29" s="1"/>
  <c r="I116" i="29"/>
  <c r="J116" i="29" s="1"/>
  <c r="U116" i="29" s="1"/>
  <c r="V116" i="29" s="1"/>
  <c r="E116" i="29"/>
  <c r="H116" i="29"/>
  <c r="D156" i="29"/>
  <c r="R156" i="29" s="1"/>
  <c r="H156" i="29"/>
  <c r="F156" i="29"/>
  <c r="G156" i="29"/>
  <c r="L156" i="29" s="1"/>
  <c r="M156" i="29" s="1"/>
  <c r="I156" i="29"/>
  <c r="J156" i="29" s="1"/>
  <c r="U156" i="29" s="1"/>
  <c r="V156" i="29" s="1"/>
  <c r="E156" i="29"/>
  <c r="C156" i="29"/>
  <c r="AD156" i="29" s="1"/>
  <c r="G100" i="29"/>
  <c r="L100" i="29" s="1"/>
  <c r="M100" i="29" s="1"/>
  <c r="E100" i="29"/>
  <c r="F100" i="29"/>
  <c r="D100" i="29"/>
  <c r="R100" i="29" s="1"/>
  <c r="H100" i="29"/>
  <c r="C100" i="29"/>
  <c r="AD100" i="29" s="1"/>
  <c r="I100" i="29"/>
  <c r="J100" i="29" s="1"/>
  <c r="U100" i="29" s="1"/>
  <c r="V100" i="29" s="1"/>
  <c r="C150" i="29"/>
  <c r="AD150" i="29" s="1"/>
  <c r="I150" i="29"/>
  <c r="J150" i="29" s="1"/>
  <c r="U150" i="29" s="1"/>
  <c r="V150" i="29" s="1"/>
  <c r="F150" i="29"/>
  <c r="G150" i="29"/>
  <c r="L150" i="29" s="1"/>
  <c r="M150" i="29" s="1"/>
  <c r="H150" i="29"/>
  <c r="D150" i="29"/>
  <c r="R150" i="29" s="1"/>
  <c r="E150" i="29"/>
  <c r="H166" i="29"/>
  <c r="D166" i="29"/>
  <c r="R166" i="29" s="1"/>
  <c r="I166" i="29"/>
  <c r="J166" i="29" s="1"/>
  <c r="U166" i="29" s="1"/>
  <c r="V166" i="29" s="1"/>
  <c r="G166" i="29"/>
  <c r="L166" i="29" s="1"/>
  <c r="M166" i="29" s="1"/>
  <c r="E166" i="29"/>
  <c r="F166" i="29"/>
  <c r="C166" i="29"/>
  <c r="AD166" i="29" s="1"/>
  <c r="G82" i="29"/>
  <c r="L82" i="29" s="1"/>
  <c r="M82" i="29" s="1"/>
  <c r="E82" i="29"/>
  <c r="D82" i="29"/>
  <c r="R82" i="29" s="1"/>
  <c r="H82" i="29"/>
  <c r="F82" i="29"/>
  <c r="C82" i="29"/>
  <c r="AD82" i="29" s="1"/>
  <c r="I82" i="29"/>
  <c r="J82" i="29" s="1"/>
  <c r="U82" i="29" s="1"/>
  <c r="V82" i="29" s="1"/>
  <c r="E102" i="29"/>
  <c r="D102" i="29"/>
  <c r="R102" i="29" s="1"/>
  <c r="I102" i="29"/>
  <c r="J102" i="29" s="1"/>
  <c r="U102" i="29" s="1"/>
  <c r="V102" i="29" s="1"/>
  <c r="H102" i="29"/>
  <c r="C102" i="29"/>
  <c r="AD102" i="29" s="1"/>
  <c r="G102" i="29"/>
  <c r="L102" i="29" s="1"/>
  <c r="M102" i="29" s="1"/>
  <c r="F102" i="29"/>
  <c r="G212" i="29"/>
  <c r="L212" i="29" s="1"/>
  <c r="M212" i="29" s="1"/>
  <c r="C212" i="29"/>
  <c r="AD212" i="29" s="1"/>
  <c r="D212" i="29"/>
  <c r="R212" i="29" s="1"/>
  <c r="R213" i="29" s="1"/>
  <c r="E212" i="29"/>
  <c r="H212" i="29"/>
  <c r="F212" i="29"/>
  <c r="I212" i="29"/>
  <c r="J212" i="29" s="1"/>
  <c r="U212" i="29" s="1"/>
  <c r="V212" i="29" s="1"/>
  <c r="D93" i="29"/>
  <c r="R93" i="29" s="1"/>
  <c r="I93" i="29"/>
  <c r="J93" i="29" s="1"/>
  <c r="U93" i="29" s="1"/>
  <c r="V93" i="29" s="1"/>
  <c r="H93" i="29"/>
  <c r="E93" i="29"/>
  <c r="F93" i="29"/>
  <c r="G93" i="29"/>
  <c r="L93" i="29" s="1"/>
  <c r="M93" i="29" s="1"/>
  <c r="C93" i="29"/>
  <c r="AD93" i="29" s="1"/>
  <c r="G185" i="29"/>
  <c r="L185" i="29" s="1"/>
  <c r="M185" i="29" s="1"/>
  <c r="D185" i="29"/>
  <c r="R185" i="29" s="1"/>
  <c r="F185" i="29"/>
  <c r="I185" i="29"/>
  <c r="J185" i="29" s="1"/>
  <c r="U185" i="29" s="1"/>
  <c r="V185" i="29" s="1"/>
  <c r="E185" i="29"/>
  <c r="C185" i="29"/>
  <c r="AD185" i="29" s="1"/>
  <c r="H185" i="29"/>
  <c r="D208" i="29"/>
  <c r="R208" i="29" s="1"/>
  <c r="H208" i="29"/>
  <c r="I208" i="29"/>
  <c r="J208" i="29" s="1"/>
  <c r="U208" i="29" s="1"/>
  <c r="V208" i="29" s="1"/>
  <c r="F208" i="29"/>
  <c r="E208" i="29"/>
  <c r="C208" i="29"/>
  <c r="AD208" i="29" s="1"/>
  <c r="G208" i="29"/>
  <c r="L208" i="29" s="1"/>
  <c r="M208" i="29" s="1"/>
  <c r="F148" i="29"/>
  <c r="G148" i="29"/>
  <c r="L148" i="29" s="1"/>
  <c r="M148" i="29" s="1"/>
  <c r="E148" i="29"/>
  <c r="D148" i="29"/>
  <c r="R148" i="29" s="1"/>
  <c r="I148" i="29"/>
  <c r="J148" i="29" s="1"/>
  <c r="U148" i="29" s="1"/>
  <c r="V148" i="29" s="1"/>
  <c r="H148" i="29"/>
  <c r="C148" i="29"/>
  <c r="AD148" i="29" s="1"/>
  <c r="E117" i="29"/>
  <c r="H117" i="29"/>
  <c r="C117" i="29"/>
  <c r="AD117" i="29" s="1"/>
  <c r="I117" i="29"/>
  <c r="J117" i="29" s="1"/>
  <c r="U117" i="29" s="1"/>
  <c r="V117" i="29" s="1"/>
  <c r="D117" i="29"/>
  <c r="R117" i="29" s="1"/>
  <c r="G117" i="29"/>
  <c r="L117" i="29" s="1"/>
  <c r="M117" i="29" s="1"/>
  <c r="F117" i="29"/>
  <c r="D61" i="29"/>
  <c r="R61" i="29" s="1"/>
  <c r="E61" i="29"/>
  <c r="C61" i="29"/>
  <c r="AD61" i="29" s="1"/>
  <c r="F61" i="29"/>
  <c r="I61" i="29"/>
  <c r="J61" i="29" s="1"/>
  <c r="U61" i="29" s="1"/>
  <c r="V61" i="29" s="1"/>
  <c r="G61" i="29"/>
  <c r="L61" i="29" s="1"/>
  <c r="M61" i="29" s="1"/>
  <c r="H61" i="29"/>
  <c r="G123" i="29"/>
  <c r="L123" i="29" s="1"/>
  <c r="M123" i="29" s="1"/>
  <c r="H123" i="29"/>
  <c r="C123" i="29"/>
  <c r="AD123" i="29" s="1"/>
  <c r="F123" i="29"/>
  <c r="I123" i="29"/>
  <c r="J123" i="29" s="1"/>
  <c r="U123" i="29" s="1"/>
  <c r="V123" i="29" s="1"/>
  <c r="D123" i="29"/>
  <c r="R123" i="29" s="1"/>
  <c r="E123" i="29"/>
  <c r="G155" i="29"/>
  <c r="L155" i="29" s="1"/>
  <c r="M155" i="29" s="1"/>
  <c r="D155" i="29"/>
  <c r="R155" i="29" s="1"/>
  <c r="E155" i="29"/>
  <c r="H155" i="29"/>
  <c r="I155" i="29"/>
  <c r="J155" i="29" s="1"/>
  <c r="U155" i="29" s="1"/>
  <c r="V155" i="29" s="1"/>
  <c r="F155" i="29"/>
  <c r="C155" i="29"/>
  <c r="AD155" i="29" s="1"/>
  <c r="H205" i="29"/>
  <c r="C205" i="29"/>
  <c r="AD205" i="29" s="1"/>
  <c r="G205" i="29"/>
  <c r="L205" i="29" s="1"/>
  <c r="M205" i="29" s="1"/>
  <c r="E205" i="29"/>
  <c r="I205" i="29"/>
  <c r="J205" i="29" s="1"/>
  <c r="U205" i="29" s="1"/>
  <c r="V205" i="29" s="1"/>
  <c r="F205" i="29"/>
  <c r="D205" i="29"/>
  <c r="R205" i="29" s="1"/>
  <c r="I118" i="29"/>
  <c r="J118" i="29" s="1"/>
  <c r="U118" i="29" s="1"/>
  <c r="V118" i="29" s="1"/>
  <c r="C118" i="29"/>
  <c r="AD118" i="29" s="1"/>
  <c r="H118" i="29"/>
  <c r="G118" i="29"/>
  <c r="L118" i="29" s="1"/>
  <c r="M118" i="29" s="1"/>
  <c r="E118" i="29"/>
  <c r="D118" i="29"/>
  <c r="R118" i="29" s="1"/>
  <c r="F118" i="29"/>
  <c r="H134" i="29"/>
  <c r="E134" i="29"/>
  <c r="F134" i="29"/>
  <c r="I134" i="29"/>
  <c r="J134" i="29" s="1"/>
  <c r="U134" i="29" s="1"/>
  <c r="V134" i="29" s="1"/>
  <c r="G134" i="29"/>
  <c r="L134" i="29" s="1"/>
  <c r="M134" i="29" s="1"/>
  <c r="C134" i="29"/>
  <c r="AD134" i="29" s="1"/>
  <c r="D134" i="29"/>
  <c r="R134" i="29" s="1"/>
  <c r="C52" i="29"/>
  <c r="AD52" i="29" s="1"/>
  <c r="H52" i="29"/>
  <c r="I52" i="29"/>
  <c r="J52" i="29" s="1"/>
  <c r="U52" i="29" s="1"/>
  <c r="V52" i="29" s="1"/>
  <c r="G52" i="29"/>
  <c r="L52" i="29" s="1"/>
  <c r="M52" i="29" s="1"/>
  <c r="D52" i="29"/>
  <c r="R52" i="29" s="1"/>
  <c r="F52" i="29"/>
  <c r="E52" i="29"/>
  <c r="C105" i="29"/>
  <c r="AD105" i="29" s="1"/>
  <c r="D105" i="29"/>
  <c r="R105" i="29" s="1"/>
  <c r="E105" i="29"/>
  <c r="G105" i="29"/>
  <c r="L105" i="29" s="1"/>
  <c r="M105" i="29" s="1"/>
  <c r="I105" i="29"/>
  <c r="J105" i="29" s="1"/>
  <c r="U105" i="29" s="1"/>
  <c r="V105" i="29" s="1"/>
  <c r="F105" i="29"/>
  <c r="H105" i="29"/>
  <c r="C174" i="29"/>
  <c r="AD174" i="29" s="1"/>
  <c r="D174" i="29"/>
  <c r="R174" i="29" s="1"/>
  <c r="I174" i="29"/>
  <c r="J174" i="29" s="1"/>
  <c r="U174" i="29" s="1"/>
  <c r="V174" i="29" s="1"/>
  <c r="F174" i="29"/>
  <c r="G174" i="29"/>
  <c r="L174" i="29" s="1"/>
  <c r="M174" i="29" s="1"/>
  <c r="E174" i="29"/>
  <c r="H174" i="29"/>
  <c r="H168" i="29"/>
  <c r="E168" i="29"/>
  <c r="G168" i="29"/>
  <c r="L168" i="29" s="1"/>
  <c r="M168" i="29" s="1"/>
  <c r="F168" i="29"/>
  <c r="I168" i="29"/>
  <c r="J168" i="29" s="1"/>
  <c r="U168" i="29" s="1"/>
  <c r="V168" i="29" s="1"/>
  <c r="D168" i="29"/>
  <c r="R168" i="29" s="1"/>
  <c r="C168" i="29"/>
  <c r="AD168" i="29" s="1"/>
  <c r="F203" i="29"/>
  <c r="C203" i="29"/>
  <c r="AD203" i="29" s="1"/>
  <c r="G203" i="29"/>
  <c r="L203" i="29" s="1"/>
  <c r="M203" i="29" s="1"/>
  <c r="I203" i="29"/>
  <c r="J203" i="29" s="1"/>
  <c r="U203" i="29" s="1"/>
  <c r="V203" i="29" s="1"/>
  <c r="D203" i="29"/>
  <c r="R203" i="29" s="1"/>
  <c r="E203" i="29"/>
  <c r="H203" i="29"/>
  <c r="G69" i="29"/>
  <c r="L69" i="29" s="1"/>
  <c r="M69" i="29" s="1"/>
  <c r="E69" i="29"/>
  <c r="H69" i="29"/>
  <c r="F69" i="29"/>
  <c r="D69" i="29"/>
  <c r="R69" i="29" s="1"/>
  <c r="I69" i="29"/>
  <c r="J69" i="29" s="1"/>
  <c r="U69" i="29" s="1"/>
  <c r="V69" i="29" s="1"/>
  <c r="C69" i="29"/>
  <c r="AD69" i="29" s="1"/>
  <c r="I158" i="29"/>
  <c r="J158" i="29" s="1"/>
  <c r="U158" i="29" s="1"/>
  <c r="V158" i="29" s="1"/>
  <c r="F158" i="29"/>
  <c r="G158" i="29"/>
  <c r="L158" i="29" s="1"/>
  <c r="M158" i="29" s="1"/>
  <c r="E158" i="29"/>
  <c r="D158" i="29"/>
  <c r="R158" i="29" s="1"/>
  <c r="H158" i="29"/>
  <c r="C158" i="29"/>
  <c r="AD158" i="29" s="1"/>
  <c r="G91" i="29"/>
  <c r="L91" i="29" s="1"/>
  <c r="M91" i="29" s="1"/>
  <c r="E91" i="29"/>
  <c r="I91" i="29"/>
  <c r="J91" i="29" s="1"/>
  <c r="U91" i="29" s="1"/>
  <c r="V91" i="29" s="1"/>
  <c r="D91" i="29"/>
  <c r="R91" i="29" s="1"/>
  <c r="F91" i="29"/>
  <c r="H91" i="29"/>
  <c r="C91" i="29"/>
  <c r="AD91" i="29" s="1"/>
  <c r="I125" i="29"/>
  <c r="J125" i="29" s="1"/>
  <c r="U125" i="29" s="1"/>
  <c r="V125" i="29" s="1"/>
  <c r="H125" i="29"/>
  <c r="D125" i="29"/>
  <c r="R125" i="29" s="1"/>
  <c r="E125" i="29"/>
  <c r="C125" i="29"/>
  <c r="AD125" i="29" s="1"/>
  <c r="F125" i="29"/>
  <c r="G125" i="29"/>
  <c r="L125" i="29" s="1"/>
  <c r="M125" i="29" s="1"/>
  <c r="I141" i="29"/>
  <c r="J141" i="29" s="1"/>
  <c r="U141" i="29" s="1"/>
  <c r="V141" i="29" s="1"/>
  <c r="G141" i="29"/>
  <c r="L141" i="29" s="1"/>
  <c r="M141" i="29" s="1"/>
  <c r="D141" i="29"/>
  <c r="R141" i="29" s="1"/>
  <c r="F141" i="29"/>
  <c r="H141" i="29"/>
  <c r="E141" i="29"/>
  <c r="C141" i="29"/>
  <c r="AD141" i="29" s="1"/>
  <c r="C67" i="29"/>
  <c r="AD67" i="29" s="1"/>
  <c r="E67" i="29"/>
  <c r="F67" i="29"/>
  <c r="H67" i="29"/>
  <c r="I67" i="29"/>
  <c r="J67" i="29" s="1"/>
  <c r="U67" i="29" s="1"/>
  <c r="V67" i="29" s="1"/>
  <c r="D67" i="29"/>
  <c r="R67" i="29" s="1"/>
  <c r="G67" i="29"/>
  <c r="L67" i="29" s="1"/>
  <c r="M67" i="29" s="1"/>
  <c r="D207" i="29"/>
  <c r="R207" i="29" s="1"/>
  <c r="C207" i="29"/>
  <c r="AD207" i="29" s="1"/>
  <c r="F207" i="29"/>
  <c r="I207" i="29"/>
  <c r="J207" i="29" s="1"/>
  <c r="U207" i="29" s="1"/>
  <c r="V207" i="29" s="1"/>
  <c r="E207" i="29"/>
  <c r="H207" i="29"/>
  <c r="G207" i="29"/>
  <c r="L207" i="29" s="1"/>
  <c r="M207" i="29" s="1"/>
  <c r="I101" i="29"/>
  <c r="J101" i="29" s="1"/>
  <c r="U101" i="29" s="1"/>
  <c r="V101" i="29" s="1"/>
  <c r="F101" i="29"/>
  <c r="C101" i="29"/>
  <c r="AD101" i="29" s="1"/>
  <c r="G101" i="29"/>
  <c r="L101" i="29" s="1"/>
  <c r="M101" i="29" s="1"/>
  <c r="E101" i="29"/>
  <c r="H101" i="29"/>
  <c r="D101" i="29"/>
  <c r="R101" i="29" s="1"/>
  <c r="G173" i="29"/>
  <c r="L173" i="29" s="1"/>
  <c r="M173" i="29" s="1"/>
  <c r="D173" i="29"/>
  <c r="R173" i="29" s="1"/>
  <c r="F173" i="29"/>
  <c r="E173" i="29"/>
  <c r="H173" i="29"/>
  <c r="C173" i="29"/>
  <c r="AD173" i="29" s="1"/>
  <c r="I173" i="29"/>
  <c r="J173" i="29" s="1"/>
  <c r="U173" i="29" s="1"/>
  <c r="V173" i="29" s="1"/>
  <c r="G122" i="29"/>
  <c r="L122" i="29" s="1"/>
  <c r="M122" i="29" s="1"/>
  <c r="H122" i="29"/>
  <c r="E122" i="29"/>
  <c r="I122" i="29"/>
  <c r="J122" i="29" s="1"/>
  <c r="U122" i="29" s="1"/>
  <c r="V122" i="29" s="1"/>
  <c r="F122" i="29"/>
  <c r="D122" i="29"/>
  <c r="R122" i="29" s="1"/>
  <c r="C122" i="29"/>
  <c r="AD122" i="29" s="1"/>
  <c r="I55" i="29"/>
  <c r="J55" i="29" s="1"/>
  <c r="U55" i="29" s="1"/>
  <c r="V55" i="29" s="1"/>
  <c r="G55" i="29"/>
  <c r="L55" i="29" s="1"/>
  <c r="M55" i="29" s="1"/>
  <c r="C55" i="29"/>
  <c r="AD55" i="29" s="1"/>
  <c r="F55" i="29"/>
  <c r="H55" i="29"/>
  <c r="E55" i="29"/>
  <c r="D55" i="29"/>
  <c r="R55" i="29" s="1"/>
  <c r="C176" i="29"/>
  <c r="AD176" i="29" s="1"/>
  <c r="H176" i="29"/>
  <c r="I176" i="29"/>
  <c r="J176" i="29" s="1"/>
  <c r="U176" i="29" s="1"/>
  <c r="V176" i="29" s="1"/>
  <c r="E176" i="29"/>
  <c r="F176" i="29"/>
  <c r="G176" i="29"/>
  <c r="L176" i="29" s="1"/>
  <c r="M176" i="29" s="1"/>
  <c r="D176" i="29"/>
  <c r="R176" i="29" s="1"/>
  <c r="H132" i="29"/>
  <c r="F132" i="29"/>
  <c r="G132" i="29"/>
  <c r="L132" i="29" s="1"/>
  <c r="M132" i="29" s="1"/>
  <c r="D132" i="29"/>
  <c r="R132" i="29" s="1"/>
  <c r="C132" i="29"/>
  <c r="AD132" i="29" s="1"/>
  <c r="I132" i="29"/>
  <c r="J132" i="29" s="1"/>
  <c r="U132" i="29" s="1"/>
  <c r="V132" i="29" s="1"/>
  <c r="E132" i="29"/>
  <c r="I170" i="29"/>
  <c r="J170" i="29" s="1"/>
  <c r="U170" i="29" s="1"/>
  <c r="V170" i="29" s="1"/>
  <c r="C170" i="29"/>
  <c r="AD170" i="29" s="1"/>
  <c r="H170" i="29"/>
  <c r="E170" i="29"/>
  <c r="D170" i="29"/>
  <c r="R170" i="29" s="1"/>
  <c r="G170" i="29"/>
  <c r="L170" i="29" s="1"/>
  <c r="M170" i="29" s="1"/>
  <c r="F170" i="29"/>
  <c r="C65" i="29"/>
  <c r="AD65" i="29" s="1"/>
  <c r="G65" i="29"/>
  <c r="L65" i="29" s="1"/>
  <c r="M65" i="29" s="1"/>
  <c r="F65" i="29"/>
  <c r="I65" i="29"/>
  <c r="J65" i="29" s="1"/>
  <c r="U65" i="29" s="1"/>
  <c r="V65" i="29" s="1"/>
  <c r="D65" i="29"/>
  <c r="R65" i="29" s="1"/>
  <c r="E65" i="29"/>
  <c r="H65" i="29"/>
  <c r="G119" i="29"/>
  <c r="L119" i="29" s="1"/>
  <c r="M119" i="29" s="1"/>
  <c r="F119" i="29"/>
  <c r="I119" i="29"/>
  <c r="J119" i="29" s="1"/>
  <c r="U119" i="29" s="1"/>
  <c r="V119" i="29" s="1"/>
  <c r="C119" i="29"/>
  <c r="AD119" i="29" s="1"/>
  <c r="E119" i="29"/>
  <c r="H119" i="29"/>
  <c r="D119" i="29"/>
  <c r="R119" i="29" s="1"/>
  <c r="E140" i="29"/>
  <c r="G140" i="29"/>
  <c r="L140" i="29" s="1"/>
  <c r="M140" i="29" s="1"/>
  <c r="D140" i="29"/>
  <c r="R140" i="29" s="1"/>
  <c r="C140" i="29"/>
  <c r="AD140" i="29" s="1"/>
  <c r="H140" i="29"/>
  <c r="F140" i="29"/>
  <c r="I140" i="29"/>
  <c r="J140" i="29" s="1"/>
  <c r="U140" i="29" s="1"/>
  <c r="V140" i="29" s="1"/>
  <c r="G181" i="29"/>
  <c r="L181" i="29" s="1"/>
  <c r="M181" i="29" s="1"/>
  <c r="C181" i="29"/>
  <c r="AD181" i="29" s="1"/>
  <c r="D181" i="29"/>
  <c r="R181" i="29" s="1"/>
  <c r="E181" i="29"/>
  <c r="H181" i="29"/>
  <c r="F181" i="29"/>
  <c r="I181" i="29"/>
  <c r="J181" i="29" s="1"/>
  <c r="U181" i="29" s="1"/>
  <c r="V181" i="29" s="1"/>
  <c r="G180" i="29"/>
  <c r="L180" i="29" s="1"/>
  <c r="M180" i="29" s="1"/>
  <c r="E180" i="29"/>
  <c r="I180" i="29"/>
  <c r="J180" i="29" s="1"/>
  <c r="U180" i="29" s="1"/>
  <c r="V180" i="29" s="1"/>
  <c r="D180" i="29"/>
  <c r="R180" i="29" s="1"/>
  <c r="C180" i="29"/>
  <c r="AD180" i="29" s="1"/>
  <c r="H180" i="29"/>
  <c r="F180" i="29"/>
  <c r="D147" i="29"/>
  <c r="R147" i="29" s="1"/>
  <c r="C147" i="29"/>
  <c r="AD147" i="29" s="1"/>
  <c r="F147" i="29"/>
  <c r="H147" i="29"/>
  <c r="E147" i="29"/>
  <c r="I147" i="29"/>
  <c r="J147" i="29" s="1"/>
  <c r="U147" i="29" s="1"/>
  <c r="V147" i="29" s="1"/>
  <c r="G147" i="29"/>
  <c r="L147" i="29" s="1"/>
  <c r="M147" i="29" s="1"/>
  <c r="I184" i="29"/>
  <c r="J184" i="29" s="1"/>
  <c r="U184" i="29" s="1"/>
  <c r="V184" i="29" s="1"/>
  <c r="D184" i="29"/>
  <c r="R184" i="29" s="1"/>
  <c r="C184" i="29"/>
  <c r="AD184" i="29" s="1"/>
  <c r="F184" i="29"/>
  <c r="H184" i="29"/>
  <c r="G184" i="29"/>
  <c r="L184" i="29" s="1"/>
  <c r="M184" i="29" s="1"/>
  <c r="E184" i="29"/>
  <c r="C198" i="29"/>
  <c r="AD198" i="29" s="1"/>
  <c r="D198" i="29"/>
  <c r="R198" i="29" s="1"/>
  <c r="E198" i="29"/>
  <c r="G198" i="29"/>
  <c r="L198" i="29" s="1"/>
  <c r="M198" i="29" s="1"/>
  <c r="H198" i="29"/>
  <c r="I198" i="29"/>
  <c r="J198" i="29" s="1"/>
  <c r="U198" i="29" s="1"/>
  <c r="V198" i="29" s="1"/>
  <c r="F198" i="29"/>
  <c r="G98" i="29"/>
  <c r="L98" i="29" s="1"/>
  <c r="M98" i="29" s="1"/>
  <c r="C98" i="29"/>
  <c r="AD98" i="29" s="1"/>
  <c r="I98" i="29"/>
  <c r="J98" i="29" s="1"/>
  <c r="U98" i="29" s="1"/>
  <c r="V98" i="29" s="1"/>
  <c r="H98" i="29"/>
  <c r="E98" i="29"/>
  <c r="F98" i="29"/>
  <c r="D98" i="29"/>
  <c r="R98" i="29" s="1"/>
  <c r="I204" i="29"/>
  <c r="J204" i="29" s="1"/>
  <c r="U204" i="29" s="1"/>
  <c r="V204" i="29" s="1"/>
  <c r="C204" i="29"/>
  <c r="AD204" i="29" s="1"/>
  <c r="G204" i="29"/>
  <c r="L204" i="29" s="1"/>
  <c r="M204" i="29" s="1"/>
  <c r="D204" i="29"/>
  <c r="R204" i="29" s="1"/>
  <c r="F204" i="29"/>
  <c r="H204" i="29"/>
  <c r="E204" i="29"/>
  <c r="C161" i="29"/>
  <c r="AD161" i="29" s="1"/>
  <c r="F161" i="29"/>
  <c r="D161" i="29"/>
  <c r="R161" i="29" s="1"/>
  <c r="H161" i="29"/>
  <c r="G161" i="29"/>
  <c r="L161" i="29" s="1"/>
  <c r="M161" i="29" s="1"/>
  <c r="I161" i="29"/>
  <c r="J161" i="29" s="1"/>
  <c r="U161" i="29" s="1"/>
  <c r="V161" i="29" s="1"/>
  <c r="E161" i="29"/>
  <c r="G216" i="29"/>
  <c r="L216" i="29" s="1"/>
  <c r="M216" i="29" s="1"/>
  <c r="E216" i="29"/>
  <c r="D216" i="29"/>
  <c r="R216" i="29" s="1"/>
  <c r="H216" i="29"/>
  <c r="C216" i="29"/>
  <c r="AD216" i="29" s="1"/>
  <c r="I216" i="29"/>
  <c r="J216" i="29" s="1"/>
  <c r="U216" i="29" s="1"/>
  <c r="V216" i="29" s="1"/>
  <c r="F216" i="29"/>
  <c r="C195" i="29"/>
  <c r="AD195" i="29" s="1"/>
  <c r="G195" i="29"/>
  <c r="L195" i="29" s="1"/>
  <c r="M195" i="29" s="1"/>
  <c r="E195" i="29"/>
  <c r="I195" i="29"/>
  <c r="J195" i="29" s="1"/>
  <c r="U195" i="29" s="1"/>
  <c r="V195" i="29" s="1"/>
  <c r="D195" i="29"/>
  <c r="R195" i="29" s="1"/>
  <c r="H195" i="29"/>
  <c r="F195" i="29"/>
  <c r="C63" i="29"/>
  <c r="AD63" i="29" s="1"/>
  <c r="D63" i="29"/>
  <c r="I63" i="29"/>
  <c r="J63" i="29" s="1"/>
  <c r="U63" i="29" s="1"/>
  <c r="V63" i="29" s="1"/>
  <c r="G63" i="29"/>
  <c r="L63" i="29" s="1"/>
  <c r="M63" i="29" s="1"/>
  <c r="E63" i="29"/>
  <c r="F63" i="29"/>
  <c r="H63" i="29"/>
  <c r="D74" i="29"/>
  <c r="R74" i="29" s="1"/>
  <c r="E74" i="29"/>
  <c r="F74" i="29"/>
  <c r="H74" i="29"/>
  <c r="C74" i="29"/>
  <c r="AD74" i="29" s="1"/>
  <c r="G74" i="29"/>
  <c r="L74" i="29" s="1"/>
  <c r="M74" i="29" s="1"/>
  <c r="I74" i="29"/>
  <c r="J74" i="29" s="1"/>
  <c r="U74" i="29" s="1"/>
  <c r="V74" i="29" s="1"/>
  <c r="F129" i="29"/>
  <c r="G129" i="29"/>
  <c r="L129" i="29" s="1"/>
  <c r="M129" i="29" s="1"/>
  <c r="C129" i="29"/>
  <c r="AD129" i="29" s="1"/>
  <c r="H129" i="29"/>
  <c r="I129" i="29"/>
  <c r="J129" i="29" s="1"/>
  <c r="U129" i="29" s="1"/>
  <c r="V129" i="29" s="1"/>
  <c r="D129" i="29"/>
  <c r="R129" i="29" s="1"/>
  <c r="E129" i="29"/>
  <c r="F220" i="29"/>
  <c r="I220" i="29"/>
  <c r="J220" i="29" s="1"/>
  <c r="U220" i="29" s="1"/>
  <c r="V220" i="29" s="1"/>
  <c r="G220" i="29"/>
  <c r="L220" i="29" s="1"/>
  <c r="M220" i="29" s="1"/>
  <c r="E220" i="29"/>
  <c r="C220" i="29"/>
  <c r="AD220" i="29" s="1"/>
  <c r="D220" i="29"/>
  <c r="R220" i="29" s="1"/>
  <c r="H220" i="29"/>
  <c r="H223" i="29"/>
  <c r="E223" i="29"/>
  <c r="F223" i="29"/>
  <c r="C223" i="29"/>
  <c r="AD223" i="29" s="1"/>
  <c r="I223" i="29"/>
  <c r="J223" i="29" s="1"/>
  <c r="U223" i="29" s="1"/>
  <c r="V223" i="29" s="1"/>
  <c r="G223" i="29"/>
  <c r="L223" i="29" s="1"/>
  <c r="M223" i="29" s="1"/>
  <c r="D223" i="29"/>
  <c r="R223" i="29" s="1"/>
  <c r="C142" i="29"/>
  <c r="AD142" i="29" s="1"/>
  <c r="D142" i="29"/>
  <c r="R142" i="29" s="1"/>
  <c r="E142" i="29"/>
  <c r="F142" i="29"/>
  <c r="I142" i="29"/>
  <c r="J142" i="29" s="1"/>
  <c r="U142" i="29" s="1"/>
  <c r="V142" i="29" s="1"/>
  <c r="G142" i="29"/>
  <c r="L142" i="29" s="1"/>
  <c r="M142" i="29" s="1"/>
  <c r="H142" i="29"/>
  <c r="G160" i="29"/>
  <c r="L160" i="29" s="1"/>
  <c r="M160" i="29" s="1"/>
  <c r="E160" i="29"/>
  <c r="D160" i="29"/>
  <c r="R160" i="29" s="1"/>
  <c r="C160" i="29"/>
  <c r="AD160" i="29" s="1"/>
  <c r="H160" i="29"/>
  <c r="F160" i="29"/>
  <c r="I160" i="29"/>
  <c r="J160" i="29" s="1"/>
  <c r="U160" i="29" s="1"/>
  <c r="V160" i="29" s="1"/>
  <c r="I188" i="29"/>
  <c r="J188" i="29" s="1"/>
  <c r="U188" i="29" s="1"/>
  <c r="V188" i="29" s="1"/>
  <c r="G188" i="29"/>
  <c r="L188" i="29" s="1"/>
  <c r="M188" i="29" s="1"/>
  <c r="F188" i="29"/>
  <c r="D188" i="29"/>
  <c r="E188" i="29"/>
  <c r="C188" i="29"/>
  <c r="AD188" i="29" s="1"/>
  <c r="H188" i="29"/>
  <c r="F162" i="29"/>
  <c r="C162" i="29"/>
  <c r="AD162" i="29" s="1"/>
  <c r="E162" i="29"/>
  <c r="H162" i="29"/>
  <c r="G162" i="29"/>
  <c r="L162" i="29" s="1"/>
  <c r="M162" i="29" s="1"/>
  <c r="I162" i="29"/>
  <c r="J162" i="29" s="1"/>
  <c r="U162" i="29" s="1"/>
  <c r="V162" i="29" s="1"/>
  <c r="D162" i="29"/>
  <c r="R162" i="29" s="1"/>
  <c r="R163" i="29" s="1"/>
  <c r="F114" i="29"/>
  <c r="D114" i="29"/>
  <c r="R114" i="29" s="1"/>
  <c r="H114" i="29"/>
  <c r="G114" i="29"/>
  <c r="L114" i="29" s="1"/>
  <c r="M114" i="29" s="1"/>
  <c r="E114" i="29"/>
  <c r="C114" i="29"/>
  <c r="AD114" i="29" s="1"/>
  <c r="I114" i="29"/>
  <c r="J114" i="29" s="1"/>
  <c r="U114" i="29" s="1"/>
  <c r="V114" i="29" s="1"/>
  <c r="I167" i="29"/>
  <c r="J167" i="29" s="1"/>
  <c r="U167" i="29" s="1"/>
  <c r="V167" i="29" s="1"/>
  <c r="F167" i="29"/>
  <c r="H167" i="29"/>
  <c r="G167" i="29"/>
  <c r="L167" i="29" s="1"/>
  <c r="M167" i="29" s="1"/>
  <c r="E167" i="29"/>
  <c r="D167" i="29"/>
  <c r="R167" i="29" s="1"/>
  <c r="C167" i="29"/>
  <c r="AD167" i="29" s="1"/>
  <c r="G109" i="29"/>
  <c r="L109" i="29" s="1"/>
  <c r="M109" i="29" s="1"/>
  <c r="E109" i="29"/>
  <c r="F109" i="29"/>
  <c r="H109" i="29"/>
  <c r="I109" i="29"/>
  <c r="J109" i="29" s="1"/>
  <c r="U109" i="29" s="1"/>
  <c r="V109" i="29" s="1"/>
  <c r="D109" i="29"/>
  <c r="R109" i="29" s="1"/>
  <c r="C109" i="29"/>
  <c r="AD109" i="29" s="1"/>
  <c r="H81" i="29"/>
  <c r="I81" i="29"/>
  <c r="J81" i="29" s="1"/>
  <c r="U81" i="29" s="1"/>
  <c r="V81" i="29" s="1"/>
  <c r="G81" i="29"/>
  <c r="L81" i="29" s="1"/>
  <c r="M81" i="29" s="1"/>
  <c r="F81" i="29"/>
  <c r="C81" i="29"/>
  <c r="AD81" i="29" s="1"/>
  <c r="E81" i="29"/>
  <c r="D81" i="29"/>
  <c r="R81" i="29" s="1"/>
  <c r="C143" i="29"/>
  <c r="AD143" i="29" s="1"/>
  <c r="F143" i="29"/>
  <c r="D143" i="29"/>
  <c r="R143" i="29" s="1"/>
  <c r="I143" i="29"/>
  <c r="J143" i="29" s="1"/>
  <c r="U143" i="29" s="1"/>
  <c r="V143" i="29" s="1"/>
  <c r="G143" i="29"/>
  <c r="L143" i="29" s="1"/>
  <c r="M143" i="29" s="1"/>
  <c r="E143" i="29"/>
  <c r="H143" i="29"/>
  <c r="G215" i="29"/>
  <c r="L215" i="29" s="1"/>
  <c r="M215" i="29" s="1"/>
  <c r="H215" i="29"/>
  <c r="E215" i="29"/>
  <c r="D215" i="29"/>
  <c r="R215" i="29" s="1"/>
  <c r="I215" i="29"/>
  <c r="J215" i="29" s="1"/>
  <c r="U215" i="29" s="1"/>
  <c r="V215" i="29" s="1"/>
  <c r="F215" i="29"/>
  <c r="C215" i="29"/>
  <c r="AD215" i="29" s="1"/>
  <c r="I79" i="29"/>
  <c r="J79" i="29" s="1"/>
  <c r="U79" i="29" s="1"/>
  <c r="V79" i="29" s="1"/>
  <c r="G79" i="29"/>
  <c r="L79" i="29" s="1"/>
  <c r="M79" i="29" s="1"/>
  <c r="F79" i="29"/>
  <c r="H79" i="29"/>
  <c r="E79" i="29"/>
  <c r="C79" i="29"/>
  <c r="AD79" i="29" s="1"/>
  <c r="D79" i="29"/>
  <c r="R79" i="29" s="1"/>
  <c r="D197" i="29"/>
  <c r="R197" i="29" s="1"/>
  <c r="F197" i="29"/>
  <c r="C197" i="29"/>
  <c r="AD197" i="29" s="1"/>
  <c r="H197" i="29"/>
  <c r="E197" i="29"/>
  <c r="I197" i="29"/>
  <c r="J197" i="29" s="1"/>
  <c r="U197" i="29" s="1"/>
  <c r="V197" i="29" s="1"/>
  <c r="G197" i="29"/>
  <c r="L197" i="29" s="1"/>
  <c r="M197" i="29" s="1"/>
  <c r="D78" i="29"/>
  <c r="R78" i="29" s="1"/>
  <c r="F78" i="29"/>
  <c r="I78" i="29"/>
  <c r="J78" i="29" s="1"/>
  <c r="U78" i="29" s="1"/>
  <c r="V78" i="29" s="1"/>
  <c r="E78" i="29"/>
  <c r="C78" i="29"/>
  <c r="AD78" i="29" s="1"/>
  <c r="G78" i="29"/>
  <c r="L78" i="29" s="1"/>
  <c r="M78" i="29" s="1"/>
  <c r="H78" i="29"/>
  <c r="E146" i="29"/>
  <c r="D146" i="29"/>
  <c r="R146" i="29" s="1"/>
  <c r="C146" i="29"/>
  <c r="AD146" i="29" s="1"/>
  <c r="G146" i="29"/>
  <c r="L146" i="29" s="1"/>
  <c r="M146" i="29" s="1"/>
  <c r="I146" i="29"/>
  <c r="J146" i="29" s="1"/>
  <c r="U146" i="29" s="1"/>
  <c r="V146" i="29" s="1"/>
  <c r="F146" i="29"/>
  <c r="H146" i="29"/>
  <c r="G127" i="29"/>
  <c r="L127" i="29" s="1"/>
  <c r="M127" i="29" s="1"/>
  <c r="F127" i="29"/>
  <c r="H127" i="29"/>
  <c r="C127" i="29"/>
  <c r="AD127" i="29" s="1"/>
  <c r="I127" i="29"/>
  <c r="J127" i="29" s="1"/>
  <c r="D127" i="29"/>
  <c r="R127" i="29" s="1"/>
  <c r="E127" i="29"/>
  <c r="I199" i="29"/>
  <c r="J199" i="29" s="1"/>
  <c r="U199" i="29" s="1"/>
  <c r="V199" i="29" s="1"/>
  <c r="H199" i="29"/>
  <c r="D199" i="29"/>
  <c r="R199" i="29" s="1"/>
  <c r="C199" i="29"/>
  <c r="AD199" i="29" s="1"/>
  <c r="G199" i="29"/>
  <c r="L199" i="29" s="1"/>
  <c r="M199" i="29" s="1"/>
  <c r="E199" i="29"/>
  <c r="F199" i="29"/>
  <c r="G57" i="29"/>
  <c r="L57" i="29" s="1"/>
  <c r="M57" i="29" s="1"/>
  <c r="C57" i="29"/>
  <c r="AD57" i="29" s="1"/>
  <c r="I57" i="29"/>
  <c r="J57" i="29" s="1"/>
  <c r="U57" i="29" s="1"/>
  <c r="V57" i="29" s="1"/>
  <c r="E57" i="29"/>
  <c r="F57" i="29"/>
  <c r="D57" i="29"/>
  <c r="R57" i="29" s="1"/>
  <c r="H57" i="29"/>
  <c r="Y112" i="29"/>
  <c r="Y137" i="29"/>
  <c r="Y84" i="29"/>
  <c r="Y183" i="29"/>
  <c r="T23" i="33"/>
  <c r="T23" i="30"/>
  <c r="T23" i="31"/>
  <c r="T23" i="28"/>
  <c r="T23" i="25"/>
  <c r="T23" i="26"/>
  <c r="AW93" i="1"/>
  <c r="AX172" i="1" s="1"/>
  <c r="AX174" i="1" s="1"/>
  <c r="AX170" i="1"/>
  <c r="AB170" i="1"/>
  <c r="AW91" i="1"/>
  <c r="AB172" i="1" s="1"/>
  <c r="AB174" i="1" s="1"/>
  <c r="T25" i="31"/>
  <c r="T25" i="30"/>
  <c r="T25" i="28"/>
  <c r="T25" i="29"/>
  <c r="T25" i="25"/>
  <c r="T25" i="27"/>
  <c r="BB57" i="1" l="1"/>
  <c r="K94" i="32"/>
  <c r="K213" i="29"/>
  <c r="K118" i="32"/>
  <c r="AY32" i="1"/>
  <c r="F88" i="1" s="1"/>
  <c r="K120" i="32"/>
  <c r="K62" i="32"/>
  <c r="AB62" i="32" s="1"/>
  <c r="P62" i="32"/>
  <c r="K70" i="29"/>
  <c r="W70" i="29" s="1"/>
  <c r="K74" i="32"/>
  <c r="K219" i="32"/>
  <c r="P219" i="32" s="1"/>
  <c r="K191" i="32"/>
  <c r="K126" i="32"/>
  <c r="N99" i="29"/>
  <c r="O99" i="29" s="1"/>
  <c r="C263" i="1"/>
  <c r="C269" i="1"/>
  <c r="F269" i="1" s="1"/>
  <c r="I269" i="1" s="1"/>
  <c r="C267" i="1"/>
  <c r="C287" i="1"/>
  <c r="K59" i="32"/>
  <c r="K158" i="32"/>
  <c r="U99" i="32"/>
  <c r="V99" i="32" s="1"/>
  <c r="N99" i="32"/>
  <c r="O99" i="32" s="1"/>
  <c r="W74" i="32"/>
  <c r="P74" i="32"/>
  <c r="U174" i="32"/>
  <c r="V174" i="32" s="1"/>
  <c r="N174" i="32"/>
  <c r="O174" i="32" s="1"/>
  <c r="Y174" i="32" s="1"/>
  <c r="U72" i="32"/>
  <c r="V72" i="32" s="1"/>
  <c r="N72" i="32"/>
  <c r="O72" i="32" s="1"/>
  <c r="AB118" i="32"/>
  <c r="P118" i="32"/>
  <c r="U69" i="32"/>
  <c r="V69" i="32" s="1"/>
  <c r="N69" i="32"/>
  <c r="O69" i="32" s="1"/>
  <c r="W176" i="32"/>
  <c r="AB176" i="32"/>
  <c r="P176" i="32"/>
  <c r="U67" i="32"/>
  <c r="V67" i="32" s="1"/>
  <c r="N67" i="32"/>
  <c r="O67" i="32" s="1"/>
  <c r="Y67" i="32" s="1"/>
  <c r="U133" i="32"/>
  <c r="V133" i="32" s="1"/>
  <c r="N133" i="32"/>
  <c r="O133" i="32" s="1"/>
  <c r="Y133" i="32" s="1"/>
  <c r="P201" i="32"/>
  <c r="W201" i="32"/>
  <c r="K117" i="29"/>
  <c r="K212" i="29"/>
  <c r="K157" i="29"/>
  <c r="AB157" i="29" s="1"/>
  <c r="AC157" i="29" s="1"/>
  <c r="AB191" i="32"/>
  <c r="N195" i="32"/>
  <c r="O195" i="32" s="1"/>
  <c r="Y195" i="32" s="1"/>
  <c r="U211" i="32"/>
  <c r="V211" i="32" s="1"/>
  <c r="N211" i="32"/>
  <c r="O211" i="32" s="1"/>
  <c r="N187" i="29"/>
  <c r="O187" i="29" s="1"/>
  <c r="Y187" i="29" s="1"/>
  <c r="N214" i="29"/>
  <c r="O214" i="29" s="1"/>
  <c r="K78" i="32"/>
  <c r="K119" i="32"/>
  <c r="K105" i="32"/>
  <c r="K57" i="32"/>
  <c r="AB57" i="32" s="1"/>
  <c r="AB201" i="32"/>
  <c r="K124" i="29"/>
  <c r="K92" i="32"/>
  <c r="AB92" i="32" s="1"/>
  <c r="U95" i="32"/>
  <c r="V95" i="32" s="1"/>
  <c r="N95" i="32"/>
  <c r="O95" i="32" s="1"/>
  <c r="AB74" i="32"/>
  <c r="P94" i="32"/>
  <c r="AB94" i="32"/>
  <c r="U66" i="32"/>
  <c r="V66" i="32" s="1"/>
  <c r="N66" i="32"/>
  <c r="O66" i="32" s="1"/>
  <c r="U98" i="32"/>
  <c r="V98" i="32" s="1"/>
  <c r="N98" i="32"/>
  <c r="O98" i="32" s="1"/>
  <c r="K55" i="29"/>
  <c r="W55" i="29" s="1"/>
  <c r="P157" i="29"/>
  <c r="K52" i="32"/>
  <c r="AB52" i="32" s="1"/>
  <c r="K95" i="32"/>
  <c r="AB95" i="32" s="1"/>
  <c r="N168" i="32"/>
  <c r="O168" i="32" s="1"/>
  <c r="Y168" i="32" s="1"/>
  <c r="U115" i="31"/>
  <c r="V115" i="31" s="1"/>
  <c r="K115" i="31"/>
  <c r="N115" i="31"/>
  <c r="O115" i="31" s="1"/>
  <c r="Y115" i="31" s="1"/>
  <c r="K73" i="31"/>
  <c r="U73" i="31"/>
  <c r="V73" i="31" s="1"/>
  <c r="N73" i="31"/>
  <c r="O73" i="31" s="1"/>
  <c r="K118" i="31"/>
  <c r="N118" i="31"/>
  <c r="O118" i="31" s="1"/>
  <c r="U118" i="31"/>
  <c r="V118" i="31" s="1"/>
  <c r="U126" i="31"/>
  <c r="V126" i="31" s="1"/>
  <c r="K126" i="31"/>
  <c r="N126" i="31"/>
  <c r="O126" i="31" s="1"/>
  <c r="K81" i="31"/>
  <c r="U81" i="31"/>
  <c r="V81" i="31" s="1"/>
  <c r="N81" i="31"/>
  <c r="O81" i="31" s="1"/>
  <c r="K66" i="31"/>
  <c r="U66" i="31"/>
  <c r="V66" i="31" s="1"/>
  <c r="N66" i="31"/>
  <c r="O66" i="31" s="1"/>
  <c r="Y66" i="31" s="1"/>
  <c r="K219" i="31"/>
  <c r="U219" i="31"/>
  <c r="V219" i="31" s="1"/>
  <c r="N219" i="31"/>
  <c r="O219" i="31" s="1"/>
  <c r="K132" i="31"/>
  <c r="U132" i="31"/>
  <c r="V132" i="31" s="1"/>
  <c r="N132" i="31"/>
  <c r="O132" i="31" s="1"/>
  <c r="U84" i="31"/>
  <c r="V84" i="31" s="1"/>
  <c r="N84" i="31"/>
  <c r="O84" i="31" s="1"/>
  <c r="Y84" i="31" s="1"/>
  <c r="K84" i="31"/>
  <c r="U86" i="31"/>
  <c r="V86" i="31" s="1"/>
  <c r="N86" i="31"/>
  <c r="O86" i="31" s="1"/>
  <c r="K86" i="31"/>
  <c r="K157" i="31"/>
  <c r="U157" i="31"/>
  <c r="V157" i="31" s="1"/>
  <c r="N157" i="31"/>
  <c r="O157" i="31" s="1"/>
  <c r="K205" i="31"/>
  <c r="U205" i="31"/>
  <c r="V205" i="31" s="1"/>
  <c r="N205" i="31"/>
  <c r="O205" i="31" s="1"/>
  <c r="Y205" i="31" s="1"/>
  <c r="K147" i="31"/>
  <c r="U147" i="31"/>
  <c r="V147" i="31" s="1"/>
  <c r="N147" i="31"/>
  <c r="O147" i="31" s="1"/>
  <c r="Y147" i="31" s="1"/>
  <c r="K223" i="29"/>
  <c r="W223" i="29" s="1"/>
  <c r="X223" i="29" s="1"/>
  <c r="K99" i="29"/>
  <c r="W99" i="29" s="1"/>
  <c r="N91" i="32"/>
  <c r="O91" i="32" s="1"/>
  <c r="Y91" i="32" s="1"/>
  <c r="U204" i="31"/>
  <c r="V204" i="31" s="1"/>
  <c r="K204" i="31"/>
  <c r="N204" i="31"/>
  <c r="O204" i="31" s="1"/>
  <c r="U217" i="31"/>
  <c r="V217" i="31" s="1"/>
  <c r="K217" i="31"/>
  <c r="N217" i="31"/>
  <c r="O217" i="31" s="1"/>
  <c r="N168" i="31"/>
  <c r="O168" i="31" s="1"/>
  <c r="Y168" i="31" s="1"/>
  <c r="K168" i="31"/>
  <c r="U168" i="31"/>
  <c r="V168" i="31" s="1"/>
  <c r="K65" i="31"/>
  <c r="U65" i="31"/>
  <c r="V65" i="31" s="1"/>
  <c r="N65" i="31"/>
  <c r="O65" i="31" s="1"/>
  <c r="Y65" i="31" s="1"/>
  <c r="K78" i="31"/>
  <c r="N78" i="31"/>
  <c r="O78" i="31" s="1"/>
  <c r="U78" i="31"/>
  <c r="V78" i="31" s="1"/>
  <c r="Y78" i="31" s="1"/>
  <c r="U172" i="31"/>
  <c r="V172" i="31" s="1"/>
  <c r="K172" i="31"/>
  <c r="N172" i="31"/>
  <c r="O172" i="31" s="1"/>
  <c r="Y172" i="31" s="1"/>
  <c r="U61" i="31"/>
  <c r="V61" i="31" s="1"/>
  <c r="K61" i="31"/>
  <c r="N61" i="31"/>
  <c r="O61" i="31" s="1"/>
  <c r="Y61" i="31" s="1"/>
  <c r="U67" i="31"/>
  <c r="V67" i="31" s="1"/>
  <c r="K67" i="31"/>
  <c r="N67" i="31"/>
  <c r="O67" i="31" s="1"/>
  <c r="Y67" i="31" s="1"/>
  <c r="K181" i="31"/>
  <c r="U181" i="31"/>
  <c r="V181" i="31" s="1"/>
  <c r="N181" i="31"/>
  <c r="O181" i="31" s="1"/>
  <c r="K68" i="31"/>
  <c r="U68" i="31"/>
  <c r="V68" i="31" s="1"/>
  <c r="N68" i="31"/>
  <c r="O68" i="31" s="1"/>
  <c r="K175" i="31"/>
  <c r="U175" i="31"/>
  <c r="V175" i="31" s="1"/>
  <c r="N175" i="31"/>
  <c r="O175" i="31" s="1"/>
  <c r="Y175" i="31" s="1"/>
  <c r="K182" i="31"/>
  <c r="U182" i="31"/>
  <c r="V182" i="31" s="1"/>
  <c r="N182" i="31"/>
  <c r="O182" i="31" s="1"/>
  <c r="Y182" i="31" s="1"/>
  <c r="K128" i="31"/>
  <c r="U128" i="31"/>
  <c r="V128" i="31" s="1"/>
  <c r="N128" i="31"/>
  <c r="O128" i="31" s="1"/>
  <c r="Y128" i="31" s="1"/>
  <c r="N105" i="31"/>
  <c r="O105" i="31" s="1"/>
  <c r="K105" i="31"/>
  <c r="U105" i="31"/>
  <c r="V105" i="31" s="1"/>
  <c r="Y105" i="31" s="1"/>
  <c r="U139" i="31"/>
  <c r="V139" i="31" s="1"/>
  <c r="N139" i="31"/>
  <c r="O139" i="31" s="1"/>
  <c r="Y139" i="31" s="1"/>
  <c r="K139" i="31"/>
  <c r="N212" i="31"/>
  <c r="O212" i="31" s="1"/>
  <c r="U212" i="31"/>
  <c r="V212" i="31" s="1"/>
  <c r="K212" i="31"/>
  <c r="K158" i="31"/>
  <c r="U158" i="31"/>
  <c r="V158" i="31" s="1"/>
  <c r="N158" i="31"/>
  <c r="O158" i="31" s="1"/>
  <c r="U159" i="31"/>
  <c r="V159" i="31" s="1"/>
  <c r="N159" i="31"/>
  <c r="O159" i="31" s="1"/>
  <c r="K159" i="31"/>
  <c r="K165" i="31"/>
  <c r="U165" i="31"/>
  <c r="V165" i="31" s="1"/>
  <c r="N165" i="31"/>
  <c r="O165" i="31" s="1"/>
  <c r="K109" i="31"/>
  <c r="U109" i="31"/>
  <c r="V109" i="31" s="1"/>
  <c r="N109" i="31"/>
  <c r="O109" i="31" s="1"/>
  <c r="Y109" i="31" s="1"/>
  <c r="K97" i="31"/>
  <c r="U97" i="31"/>
  <c r="V97" i="31" s="1"/>
  <c r="N97" i="31"/>
  <c r="O97" i="31" s="1"/>
  <c r="Y97" i="31" s="1"/>
  <c r="N157" i="28"/>
  <c r="O157" i="28" s="1"/>
  <c r="K157" i="28"/>
  <c r="U157" i="28"/>
  <c r="V157" i="28" s="1"/>
  <c r="K108" i="28"/>
  <c r="N108" i="28"/>
  <c r="O108" i="28" s="1"/>
  <c r="U108" i="28"/>
  <c r="V108" i="28" s="1"/>
  <c r="U76" i="28"/>
  <c r="V76" i="28" s="1"/>
  <c r="N76" i="28"/>
  <c r="O76" i="28" s="1"/>
  <c r="K76" i="28"/>
  <c r="K58" i="28"/>
  <c r="N58" i="28"/>
  <c r="O58" i="28" s="1"/>
  <c r="Y58" i="28" s="1"/>
  <c r="U58" i="28"/>
  <c r="V58" i="28" s="1"/>
  <c r="U222" i="28"/>
  <c r="V222" i="28" s="1"/>
  <c r="K222" i="28"/>
  <c r="N222" i="28"/>
  <c r="O222" i="28" s="1"/>
  <c r="Y222" i="28" s="1"/>
  <c r="K60" i="28"/>
  <c r="N60" i="28"/>
  <c r="O60" i="28" s="1"/>
  <c r="U60" i="28"/>
  <c r="V60" i="28" s="1"/>
  <c r="K192" i="28"/>
  <c r="N192" i="28"/>
  <c r="O192" i="28" s="1"/>
  <c r="P192" i="28" s="1"/>
  <c r="U192" i="28"/>
  <c r="V192" i="28" s="1"/>
  <c r="Y192" i="28" s="1"/>
  <c r="K99" i="28"/>
  <c r="U99" i="28"/>
  <c r="V99" i="28" s="1"/>
  <c r="N99" i="28"/>
  <c r="O99" i="28" s="1"/>
  <c r="N218" i="28"/>
  <c r="O218" i="28" s="1"/>
  <c r="K218" i="28"/>
  <c r="U218" i="28"/>
  <c r="V218" i="28" s="1"/>
  <c r="N113" i="28"/>
  <c r="O113" i="28" s="1"/>
  <c r="Y113" i="28" s="1"/>
  <c r="K113" i="28"/>
  <c r="U113" i="28"/>
  <c r="V113" i="28" s="1"/>
  <c r="N114" i="28"/>
  <c r="O114" i="28" s="1"/>
  <c r="K114" i="28"/>
  <c r="U114" i="28"/>
  <c r="V114" i="28" s="1"/>
  <c r="K213" i="28"/>
  <c r="N213" i="28"/>
  <c r="O213" i="28" s="1"/>
  <c r="U213" i="28"/>
  <c r="V213" i="28" s="1"/>
  <c r="Y213" i="28" s="1"/>
  <c r="N165" i="28"/>
  <c r="O165" i="28" s="1"/>
  <c r="K165" i="28"/>
  <c r="U165" i="28"/>
  <c r="V165" i="28" s="1"/>
  <c r="Y165" i="28" s="1"/>
  <c r="U173" i="28"/>
  <c r="V173" i="28" s="1"/>
  <c r="N173" i="28"/>
  <c r="O173" i="28" s="1"/>
  <c r="Y173" i="28" s="1"/>
  <c r="K173" i="28"/>
  <c r="U200" i="28"/>
  <c r="V200" i="28" s="1"/>
  <c r="N200" i="28"/>
  <c r="O200" i="28" s="1"/>
  <c r="Y200" i="28" s="1"/>
  <c r="K200" i="28"/>
  <c r="N107" i="28"/>
  <c r="O107" i="28" s="1"/>
  <c r="K107" i="28"/>
  <c r="U107" i="28"/>
  <c r="V107" i="28" s="1"/>
  <c r="Y107" i="28" s="1"/>
  <c r="N105" i="28"/>
  <c r="O105" i="28" s="1"/>
  <c r="K105" i="28"/>
  <c r="U105" i="28"/>
  <c r="V105" i="28" s="1"/>
  <c r="K109" i="28"/>
  <c r="N109" i="28"/>
  <c r="O109" i="28" s="1"/>
  <c r="U109" i="28"/>
  <c r="V109" i="28" s="1"/>
  <c r="K65" i="28"/>
  <c r="N65" i="28"/>
  <c r="O65" i="28" s="1"/>
  <c r="U65" i="28"/>
  <c r="V65" i="28" s="1"/>
  <c r="K79" i="28"/>
  <c r="N79" i="28"/>
  <c r="O79" i="28" s="1"/>
  <c r="U79" i="28"/>
  <c r="V79" i="28" s="1"/>
  <c r="N202" i="28"/>
  <c r="O202" i="28" s="1"/>
  <c r="K202" i="28"/>
  <c r="U202" i="28"/>
  <c r="V202" i="28" s="1"/>
  <c r="Y202" i="28" s="1"/>
  <c r="N132" i="28"/>
  <c r="O132" i="28" s="1"/>
  <c r="Y132" i="28" s="1"/>
  <c r="K132" i="28"/>
  <c r="U132" i="28"/>
  <c r="V132" i="28" s="1"/>
  <c r="C136" i="33"/>
  <c r="AD136" i="33" s="1"/>
  <c r="H136" i="33"/>
  <c r="D136" i="33"/>
  <c r="R136" i="33" s="1"/>
  <c r="E136" i="33"/>
  <c r="F136" i="33"/>
  <c r="I136" i="33"/>
  <c r="J136" i="33" s="1"/>
  <c r="U136" i="33" s="1"/>
  <c r="V136" i="33" s="1"/>
  <c r="G136" i="33"/>
  <c r="L136" i="33" s="1"/>
  <c r="M136" i="33" s="1"/>
  <c r="C135" i="33"/>
  <c r="AD135" i="33" s="1"/>
  <c r="I135" i="33"/>
  <c r="J135" i="33" s="1"/>
  <c r="U135" i="33" s="1"/>
  <c r="V135" i="33" s="1"/>
  <c r="H135" i="33"/>
  <c r="G135" i="33"/>
  <c r="L135" i="33" s="1"/>
  <c r="M135" i="33" s="1"/>
  <c r="D135" i="33"/>
  <c r="R135" i="33" s="1"/>
  <c r="E135" i="33"/>
  <c r="F135" i="33"/>
  <c r="F78" i="33"/>
  <c r="D78" i="33"/>
  <c r="R78" i="33" s="1"/>
  <c r="E78" i="33"/>
  <c r="H78" i="33"/>
  <c r="K78" i="33" s="1"/>
  <c r="I78" i="33"/>
  <c r="J78" i="33" s="1"/>
  <c r="U78" i="33" s="1"/>
  <c r="V78" i="33" s="1"/>
  <c r="C78" i="33"/>
  <c r="AD78" i="33" s="1"/>
  <c r="G78" i="33"/>
  <c r="L78" i="33" s="1"/>
  <c r="M78" i="33" s="1"/>
  <c r="H132" i="33"/>
  <c r="I132" i="33"/>
  <c r="J132" i="33" s="1"/>
  <c r="U132" i="33" s="1"/>
  <c r="V132" i="33" s="1"/>
  <c r="E132" i="33"/>
  <c r="F132" i="33"/>
  <c r="G132" i="33"/>
  <c r="L132" i="33" s="1"/>
  <c r="M132" i="33" s="1"/>
  <c r="D132" i="33"/>
  <c r="R132" i="33" s="1"/>
  <c r="C132" i="33"/>
  <c r="AD132" i="33" s="1"/>
  <c r="H103" i="33"/>
  <c r="F103" i="33"/>
  <c r="I103" i="33"/>
  <c r="J103" i="33" s="1"/>
  <c r="U103" i="33" s="1"/>
  <c r="V103" i="33" s="1"/>
  <c r="D103" i="33"/>
  <c r="R103" i="33" s="1"/>
  <c r="E103" i="33"/>
  <c r="G103" i="33"/>
  <c r="C103" i="33"/>
  <c r="AD103" i="33" s="1"/>
  <c r="I118" i="33"/>
  <c r="J118" i="33" s="1"/>
  <c r="U118" i="33" s="1"/>
  <c r="V118" i="33" s="1"/>
  <c r="G118" i="33"/>
  <c r="L118" i="33" s="1"/>
  <c r="M118" i="33" s="1"/>
  <c r="F118" i="33"/>
  <c r="C118" i="33"/>
  <c r="AD118" i="33" s="1"/>
  <c r="H118" i="33"/>
  <c r="E118" i="33"/>
  <c r="D118" i="33"/>
  <c r="R118" i="33" s="1"/>
  <c r="E68" i="33"/>
  <c r="G68" i="33"/>
  <c r="L68" i="33" s="1"/>
  <c r="M68" i="33" s="1"/>
  <c r="D68" i="33"/>
  <c r="R68" i="33" s="1"/>
  <c r="I68" i="33"/>
  <c r="J68" i="33" s="1"/>
  <c r="U68" i="33" s="1"/>
  <c r="V68" i="33" s="1"/>
  <c r="H68" i="33"/>
  <c r="C68" i="33"/>
  <c r="AD68" i="33" s="1"/>
  <c r="F68" i="33"/>
  <c r="F129" i="33"/>
  <c r="E129" i="33"/>
  <c r="C129" i="33"/>
  <c r="AD129" i="33" s="1"/>
  <c r="G129" i="33"/>
  <c r="L129" i="33" s="1"/>
  <c r="M129" i="33" s="1"/>
  <c r="H129" i="33"/>
  <c r="I129" i="33"/>
  <c r="J129" i="33" s="1"/>
  <c r="U129" i="33" s="1"/>
  <c r="V129" i="33" s="1"/>
  <c r="D129" i="33"/>
  <c r="R129" i="33" s="1"/>
  <c r="D191" i="33"/>
  <c r="R191" i="33" s="1"/>
  <c r="C191" i="33"/>
  <c r="AD191" i="33" s="1"/>
  <c r="H191" i="33"/>
  <c r="E191" i="33"/>
  <c r="G191" i="33"/>
  <c r="L191" i="33" s="1"/>
  <c r="M191" i="33" s="1"/>
  <c r="I191" i="33"/>
  <c r="J191" i="33" s="1"/>
  <c r="U191" i="33" s="1"/>
  <c r="V191" i="33" s="1"/>
  <c r="F191" i="33"/>
  <c r="F94" i="33"/>
  <c r="I94" i="33"/>
  <c r="J94" i="33" s="1"/>
  <c r="U94" i="33" s="1"/>
  <c r="V94" i="33" s="1"/>
  <c r="D94" i="33"/>
  <c r="R94" i="33" s="1"/>
  <c r="C94" i="33"/>
  <c r="AD94" i="33" s="1"/>
  <c r="E94" i="33"/>
  <c r="H94" i="33"/>
  <c r="K94" i="33" s="1"/>
  <c r="G94" i="33"/>
  <c r="L94" i="33" s="1"/>
  <c r="M94" i="33" s="1"/>
  <c r="H152" i="33"/>
  <c r="G152" i="33"/>
  <c r="L152" i="33" s="1"/>
  <c r="M152" i="33" s="1"/>
  <c r="C152" i="33"/>
  <c r="AD152" i="33" s="1"/>
  <c r="E152" i="33"/>
  <c r="F152" i="33"/>
  <c r="D152" i="33"/>
  <c r="R152" i="33" s="1"/>
  <c r="I152" i="33"/>
  <c r="J152" i="33" s="1"/>
  <c r="C187" i="33"/>
  <c r="AD187" i="33" s="1"/>
  <c r="I187" i="33"/>
  <c r="J187" i="33" s="1"/>
  <c r="U187" i="33" s="1"/>
  <c r="V187" i="33" s="1"/>
  <c r="D187" i="33"/>
  <c r="R187" i="33" s="1"/>
  <c r="R188" i="33" s="1"/>
  <c r="H187" i="33"/>
  <c r="F187" i="33"/>
  <c r="E187" i="33"/>
  <c r="G187" i="33"/>
  <c r="I147" i="33"/>
  <c r="J147" i="33" s="1"/>
  <c r="U147" i="33" s="1"/>
  <c r="V147" i="33" s="1"/>
  <c r="C147" i="33"/>
  <c r="AD147" i="33" s="1"/>
  <c r="F147" i="33"/>
  <c r="H147" i="33"/>
  <c r="D147" i="33"/>
  <c r="R147" i="33" s="1"/>
  <c r="E147" i="33"/>
  <c r="G147" i="33"/>
  <c r="L147" i="33" s="1"/>
  <c r="M147" i="33" s="1"/>
  <c r="C205" i="33"/>
  <c r="AD205" i="33" s="1"/>
  <c r="F205" i="33"/>
  <c r="I205" i="33"/>
  <c r="J205" i="33" s="1"/>
  <c r="U205" i="33" s="1"/>
  <c r="V205" i="33" s="1"/>
  <c r="E205" i="33"/>
  <c r="D205" i="33"/>
  <c r="R205" i="33" s="1"/>
  <c r="G205" i="33"/>
  <c r="H205" i="33"/>
  <c r="C154" i="33"/>
  <c r="AD154" i="33" s="1"/>
  <c r="G154" i="33"/>
  <c r="L154" i="33" s="1"/>
  <c r="M154" i="33" s="1"/>
  <c r="E154" i="33"/>
  <c r="I154" i="33"/>
  <c r="J154" i="33" s="1"/>
  <c r="U154" i="33" s="1"/>
  <c r="V154" i="33" s="1"/>
  <c r="H154" i="33"/>
  <c r="D154" i="33"/>
  <c r="R154" i="33" s="1"/>
  <c r="F154" i="33"/>
  <c r="E216" i="33"/>
  <c r="F216" i="33"/>
  <c r="I216" i="33"/>
  <c r="J216" i="33" s="1"/>
  <c r="G216" i="33"/>
  <c r="D216" i="33"/>
  <c r="R216" i="33" s="1"/>
  <c r="C216" i="33"/>
  <c r="AD216" i="33" s="1"/>
  <c r="H216" i="33"/>
  <c r="C218" i="33"/>
  <c r="AD218" i="33" s="1"/>
  <c r="G218" i="33"/>
  <c r="L218" i="33" s="1"/>
  <c r="M218" i="33" s="1"/>
  <c r="I218" i="33"/>
  <c r="J218" i="33" s="1"/>
  <c r="D218" i="33"/>
  <c r="R218" i="33" s="1"/>
  <c r="H218" i="33"/>
  <c r="K218" i="33" s="1"/>
  <c r="E218" i="33"/>
  <c r="F218" i="33"/>
  <c r="H114" i="33"/>
  <c r="G114" i="33"/>
  <c r="L114" i="33" s="1"/>
  <c r="M114" i="33" s="1"/>
  <c r="I114" i="33"/>
  <c r="J114" i="33" s="1"/>
  <c r="U114" i="33" s="1"/>
  <c r="V114" i="33" s="1"/>
  <c r="C114" i="33"/>
  <c r="AD114" i="33" s="1"/>
  <c r="D114" i="33"/>
  <c r="R114" i="33" s="1"/>
  <c r="F114" i="33"/>
  <c r="E114" i="33"/>
  <c r="F91" i="33"/>
  <c r="C91" i="33"/>
  <c r="AD91" i="33" s="1"/>
  <c r="E91" i="33"/>
  <c r="G91" i="33"/>
  <c r="L91" i="33" s="1"/>
  <c r="M91" i="33" s="1"/>
  <c r="I91" i="33"/>
  <c r="J91" i="33" s="1"/>
  <c r="U91" i="33" s="1"/>
  <c r="V91" i="33" s="1"/>
  <c r="D91" i="33"/>
  <c r="R91" i="33" s="1"/>
  <c r="H91" i="33"/>
  <c r="K91" i="33" s="1"/>
  <c r="E139" i="33"/>
  <c r="G139" i="33"/>
  <c r="F139" i="33"/>
  <c r="D139" i="33"/>
  <c r="R139" i="33" s="1"/>
  <c r="H139" i="33"/>
  <c r="K139" i="33" s="1"/>
  <c r="I139" i="33"/>
  <c r="J139" i="33" s="1"/>
  <c r="U139" i="33" s="1"/>
  <c r="V139" i="33" s="1"/>
  <c r="C139" i="33"/>
  <c r="AD139" i="33" s="1"/>
  <c r="G220" i="33"/>
  <c r="H220" i="33"/>
  <c r="K220" i="33" s="1"/>
  <c r="D220" i="33"/>
  <c r="R220" i="33" s="1"/>
  <c r="I220" i="33"/>
  <c r="J220" i="33" s="1"/>
  <c r="F220" i="33"/>
  <c r="C220" i="33"/>
  <c r="AD220" i="33" s="1"/>
  <c r="E220" i="33"/>
  <c r="E76" i="33"/>
  <c r="C76" i="33"/>
  <c r="AD76" i="33" s="1"/>
  <c r="G76" i="33"/>
  <c r="L76" i="33" s="1"/>
  <c r="M76" i="33" s="1"/>
  <c r="I76" i="33"/>
  <c r="J76" i="33" s="1"/>
  <c r="U76" i="33" s="1"/>
  <c r="V76" i="33" s="1"/>
  <c r="H76" i="33"/>
  <c r="F76" i="33"/>
  <c r="D76" i="33"/>
  <c r="R76" i="33" s="1"/>
  <c r="D63" i="33"/>
  <c r="C63" i="33"/>
  <c r="AD63" i="33" s="1"/>
  <c r="F63" i="33"/>
  <c r="I63" i="33"/>
  <c r="J63" i="33" s="1"/>
  <c r="E63" i="33"/>
  <c r="H63" i="33"/>
  <c r="G63" i="33"/>
  <c r="F160" i="33"/>
  <c r="E160" i="33"/>
  <c r="G160" i="33"/>
  <c r="C160" i="33"/>
  <c r="AD160" i="33" s="1"/>
  <c r="I160" i="33"/>
  <c r="J160" i="33" s="1"/>
  <c r="U160" i="33" s="1"/>
  <c r="V160" i="33" s="1"/>
  <c r="D160" i="33"/>
  <c r="R160" i="33" s="1"/>
  <c r="H160" i="33"/>
  <c r="H195" i="30"/>
  <c r="K195" i="30" s="1"/>
  <c r="G195" i="30"/>
  <c r="L195" i="30" s="1"/>
  <c r="M195" i="30" s="1"/>
  <c r="E195" i="30"/>
  <c r="D195" i="30"/>
  <c r="R195" i="30" s="1"/>
  <c r="C195" i="30"/>
  <c r="AD195" i="30" s="1"/>
  <c r="F195" i="30"/>
  <c r="I195" i="30"/>
  <c r="J195" i="30" s="1"/>
  <c r="U195" i="30" s="1"/>
  <c r="V195" i="30" s="1"/>
  <c r="H99" i="30"/>
  <c r="E99" i="30"/>
  <c r="D99" i="30"/>
  <c r="R99" i="30" s="1"/>
  <c r="C99" i="30"/>
  <c r="AD99" i="30" s="1"/>
  <c r="I99" i="30"/>
  <c r="J99" i="30" s="1"/>
  <c r="U99" i="30" s="1"/>
  <c r="V99" i="30" s="1"/>
  <c r="F99" i="30"/>
  <c r="G99" i="30"/>
  <c r="C145" i="30"/>
  <c r="AD145" i="30" s="1"/>
  <c r="E145" i="30"/>
  <c r="I145" i="30"/>
  <c r="J145" i="30" s="1"/>
  <c r="U145" i="30" s="1"/>
  <c r="V145" i="30" s="1"/>
  <c r="F145" i="30"/>
  <c r="G145" i="30"/>
  <c r="L145" i="30" s="1"/>
  <c r="M145" i="30" s="1"/>
  <c r="H145" i="30"/>
  <c r="K145" i="30" s="1"/>
  <c r="D145" i="30"/>
  <c r="R145" i="30" s="1"/>
  <c r="G131" i="30"/>
  <c r="L131" i="30" s="1"/>
  <c r="M131" i="30" s="1"/>
  <c r="F131" i="30"/>
  <c r="H131" i="30"/>
  <c r="E131" i="30"/>
  <c r="D131" i="30"/>
  <c r="R131" i="30" s="1"/>
  <c r="C131" i="30"/>
  <c r="AD131" i="30" s="1"/>
  <c r="I131" i="30"/>
  <c r="J131" i="30" s="1"/>
  <c r="U131" i="30" s="1"/>
  <c r="V131" i="30" s="1"/>
  <c r="E178" i="30"/>
  <c r="H178" i="30"/>
  <c r="F178" i="30"/>
  <c r="I178" i="30"/>
  <c r="J178" i="30" s="1"/>
  <c r="U178" i="30" s="1"/>
  <c r="V178" i="30" s="1"/>
  <c r="D178" i="30"/>
  <c r="R178" i="30" s="1"/>
  <c r="G178" i="30"/>
  <c r="L178" i="30" s="1"/>
  <c r="M178" i="30" s="1"/>
  <c r="C178" i="30"/>
  <c r="AD178" i="30" s="1"/>
  <c r="C75" i="30"/>
  <c r="AD75" i="30" s="1"/>
  <c r="G75" i="30"/>
  <c r="L75" i="30" s="1"/>
  <c r="M75" i="30" s="1"/>
  <c r="E75" i="30"/>
  <c r="D75" i="30"/>
  <c r="R75" i="30" s="1"/>
  <c r="I75" i="30"/>
  <c r="J75" i="30" s="1"/>
  <c r="U75" i="30" s="1"/>
  <c r="V75" i="30" s="1"/>
  <c r="F75" i="30"/>
  <c r="H75" i="30"/>
  <c r="K75" i="30" s="1"/>
  <c r="F153" i="30"/>
  <c r="G153" i="30"/>
  <c r="L153" i="30" s="1"/>
  <c r="M153" i="30" s="1"/>
  <c r="H153" i="30"/>
  <c r="E153" i="30"/>
  <c r="C153" i="30"/>
  <c r="AD153" i="30" s="1"/>
  <c r="D153" i="30"/>
  <c r="R153" i="30" s="1"/>
  <c r="I153" i="30"/>
  <c r="J153" i="30" s="1"/>
  <c r="U153" i="30" s="1"/>
  <c r="V153" i="30" s="1"/>
  <c r="H136" i="30"/>
  <c r="D136" i="30"/>
  <c r="R136" i="30" s="1"/>
  <c r="I136" i="30"/>
  <c r="J136" i="30" s="1"/>
  <c r="U136" i="30" s="1"/>
  <c r="V136" i="30" s="1"/>
  <c r="F136" i="30"/>
  <c r="C136" i="30"/>
  <c r="AD136" i="30" s="1"/>
  <c r="E136" i="30"/>
  <c r="G136" i="30"/>
  <c r="I198" i="30"/>
  <c r="J198" i="30" s="1"/>
  <c r="U198" i="30" s="1"/>
  <c r="V198" i="30" s="1"/>
  <c r="F198" i="30"/>
  <c r="D198" i="30"/>
  <c r="R198" i="30" s="1"/>
  <c r="E198" i="30"/>
  <c r="G198" i="30"/>
  <c r="L198" i="30" s="1"/>
  <c r="M198" i="30" s="1"/>
  <c r="H198" i="30"/>
  <c r="C198" i="30"/>
  <c r="AD198" i="30" s="1"/>
  <c r="C157" i="30"/>
  <c r="AD157" i="30" s="1"/>
  <c r="I157" i="30"/>
  <c r="J157" i="30" s="1"/>
  <c r="U157" i="30" s="1"/>
  <c r="V157" i="30" s="1"/>
  <c r="F157" i="30"/>
  <c r="E157" i="30"/>
  <c r="G157" i="30"/>
  <c r="L157" i="30" s="1"/>
  <c r="M157" i="30" s="1"/>
  <c r="D157" i="30"/>
  <c r="R157" i="30" s="1"/>
  <c r="H157" i="30"/>
  <c r="D68" i="30"/>
  <c r="R68" i="30" s="1"/>
  <c r="C68" i="30"/>
  <c r="AD68" i="30" s="1"/>
  <c r="F68" i="30"/>
  <c r="G68" i="30"/>
  <c r="L68" i="30" s="1"/>
  <c r="M68" i="30" s="1"/>
  <c r="E68" i="30"/>
  <c r="I68" i="30"/>
  <c r="J68" i="30" s="1"/>
  <c r="U68" i="30" s="1"/>
  <c r="V68" i="30" s="1"/>
  <c r="H68" i="30"/>
  <c r="I203" i="30"/>
  <c r="J203" i="30" s="1"/>
  <c r="U203" i="30" s="1"/>
  <c r="V203" i="30" s="1"/>
  <c r="G203" i="30"/>
  <c r="D203" i="30"/>
  <c r="R203" i="30" s="1"/>
  <c r="H203" i="30"/>
  <c r="K203" i="30" s="1"/>
  <c r="E203" i="30"/>
  <c r="C203" i="30"/>
  <c r="AD203" i="30" s="1"/>
  <c r="F203" i="30"/>
  <c r="D205" i="30"/>
  <c r="R205" i="30" s="1"/>
  <c r="F205" i="30"/>
  <c r="E205" i="30"/>
  <c r="G205" i="30"/>
  <c r="L205" i="30" s="1"/>
  <c r="M205" i="30" s="1"/>
  <c r="C205" i="30"/>
  <c r="AD205" i="30" s="1"/>
  <c r="I205" i="30"/>
  <c r="J205" i="30" s="1"/>
  <c r="U205" i="30" s="1"/>
  <c r="V205" i="30" s="1"/>
  <c r="H205" i="30"/>
  <c r="I81" i="30"/>
  <c r="J81" i="30" s="1"/>
  <c r="U81" i="30" s="1"/>
  <c r="V81" i="30" s="1"/>
  <c r="F81" i="30"/>
  <c r="H81" i="30"/>
  <c r="C81" i="30"/>
  <c r="AD81" i="30" s="1"/>
  <c r="D81" i="30"/>
  <c r="R81" i="30" s="1"/>
  <c r="G81" i="30"/>
  <c r="L81" i="30" s="1"/>
  <c r="M81" i="30" s="1"/>
  <c r="E81" i="30"/>
  <c r="I176" i="30"/>
  <c r="J176" i="30" s="1"/>
  <c r="U176" i="30" s="1"/>
  <c r="V176" i="30" s="1"/>
  <c r="H176" i="30"/>
  <c r="D176" i="30"/>
  <c r="R176" i="30" s="1"/>
  <c r="G176" i="30"/>
  <c r="L176" i="30" s="1"/>
  <c r="M176" i="30" s="1"/>
  <c r="E176" i="30"/>
  <c r="C176" i="30"/>
  <c r="AD176" i="30" s="1"/>
  <c r="F176" i="30"/>
  <c r="C158" i="30"/>
  <c r="AD158" i="30" s="1"/>
  <c r="E158" i="30"/>
  <c r="F158" i="30"/>
  <c r="I158" i="30"/>
  <c r="J158" i="30" s="1"/>
  <c r="U158" i="30" s="1"/>
  <c r="V158" i="30" s="1"/>
  <c r="D158" i="30"/>
  <c r="R158" i="30" s="1"/>
  <c r="H158" i="30"/>
  <c r="G158" i="30"/>
  <c r="I117" i="30"/>
  <c r="J117" i="30" s="1"/>
  <c r="U117" i="30" s="1"/>
  <c r="V117" i="30" s="1"/>
  <c r="C117" i="30"/>
  <c r="AD117" i="30" s="1"/>
  <c r="G117" i="30"/>
  <c r="L117" i="30" s="1"/>
  <c r="M117" i="30" s="1"/>
  <c r="E117" i="30"/>
  <c r="H117" i="30"/>
  <c r="K117" i="30" s="1"/>
  <c r="F117" i="30"/>
  <c r="D117" i="30"/>
  <c r="R117" i="30" s="1"/>
  <c r="D207" i="30"/>
  <c r="R207" i="30" s="1"/>
  <c r="F207" i="30"/>
  <c r="E207" i="30"/>
  <c r="I207" i="30"/>
  <c r="J207" i="30" s="1"/>
  <c r="U207" i="30" s="1"/>
  <c r="V207" i="30" s="1"/>
  <c r="G207" i="30"/>
  <c r="L207" i="30" s="1"/>
  <c r="M207" i="30" s="1"/>
  <c r="C207" i="30"/>
  <c r="AD207" i="30" s="1"/>
  <c r="H207" i="30"/>
  <c r="D137" i="30"/>
  <c r="R137" i="30" s="1"/>
  <c r="R138" i="30" s="1"/>
  <c r="F137" i="30"/>
  <c r="C137" i="30"/>
  <c r="AD137" i="30" s="1"/>
  <c r="I137" i="30"/>
  <c r="J137" i="30" s="1"/>
  <c r="U137" i="30" s="1"/>
  <c r="V137" i="30" s="1"/>
  <c r="H137" i="30"/>
  <c r="E137" i="30"/>
  <c r="G137" i="30"/>
  <c r="L137" i="30" s="1"/>
  <c r="M137" i="30" s="1"/>
  <c r="C172" i="30"/>
  <c r="AD172" i="30" s="1"/>
  <c r="F172" i="30"/>
  <c r="I172" i="30"/>
  <c r="J172" i="30" s="1"/>
  <c r="U172" i="30" s="1"/>
  <c r="V172" i="30" s="1"/>
  <c r="H172" i="30"/>
  <c r="K172" i="30" s="1"/>
  <c r="E172" i="30"/>
  <c r="D172" i="30"/>
  <c r="R172" i="30" s="1"/>
  <c r="G172" i="30"/>
  <c r="D122" i="30"/>
  <c r="R122" i="30" s="1"/>
  <c r="G122" i="30"/>
  <c r="E122" i="30"/>
  <c r="C122" i="30"/>
  <c r="AD122" i="30" s="1"/>
  <c r="H122" i="30"/>
  <c r="I122" i="30"/>
  <c r="J122" i="30" s="1"/>
  <c r="U122" i="30" s="1"/>
  <c r="V122" i="30" s="1"/>
  <c r="F122" i="30"/>
  <c r="E57" i="30"/>
  <c r="C57" i="30"/>
  <c r="AD57" i="30" s="1"/>
  <c r="I57" i="30"/>
  <c r="J57" i="30" s="1"/>
  <c r="U57" i="30" s="1"/>
  <c r="V57" i="30" s="1"/>
  <c r="G57" i="30"/>
  <c r="L57" i="30" s="1"/>
  <c r="M57" i="30" s="1"/>
  <c r="H57" i="30"/>
  <c r="D57" i="30"/>
  <c r="R57" i="30" s="1"/>
  <c r="F57" i="30"/>
  <c r="C124" i="32"/>
  <c r="AD124" i="32" s="1"/>
  <c r="E124" i="32"/>
  <c r="F124" i="32"/>
  <c r="G124" i="32"/>
  <c r="L124" i="32" s="1"/>
  <c r="M124" i="32" s="1"/>
  <c r="D124" i="32"/>
  <c r="R124" i="32" s="1"/>
  <c r="H124" i="32"/>
  <c r="I124" i="32"/>
  <c r="E79" i="32"/>
  <c r="D79" i="32"/>
  <c r="R79" i="32" s="1"/>
  <c r="I79" i="32"/>
  <c r="J79" i="32" s="1"/>
  <c r="H79" i="32"/>
  <c r="K79" i="32" s="1"/>
  <c r="F79" i="32"/>
  <c r="C79" i="32"/>
  <c r="AD79" i="32" s="1"/>
  <c r="G79" i="32"/>
  <c r="L79" i="32" s="1"/>
  <c r="M79" i="32" s="1"/>
  <c r="I200" i="32"/>
  <c r="J200" i="32" s="1"/>
  <c r="H200" i="32"/>
  <c r="F200" i="32"/>
  <c r="G200" i="32"/>
  <c r="L200" i="32" s="1"/>
  <c r="M200" i="32" s="1"/>
  <c r="E200" i="32"/>
  <c r="D200" i="32"/>
  <c r="R200" i="32" s="1"/>
  <c r="C200" i="32"/>
  <c r="AD200" i="32" s="1"/>
  <c r="C161" i="32"/>
  <c r="AD161" i="32" s="1"/>
  <c r="E161" i="32"/>
  <c r="H161" i="32"/>
  <c r="F161" i="32"/>
  <c r="I161" i="32"/>
  <c r="J161" i="32" s="1"/>
  <c r="G161" i="32"/>
  <c r="L161" i="32" s="1"/>
  <c r="M161" i="32" s="1"/>
  <c r="D161" i="32"/>
  <c r="R161" i="32" s="1"/>
  <c r="E152" i="32"/>
  <c r="G152" i="32"/>
  <c r="L152" i="32" s="1"/>
  <c r="M152" i="32" s="1"/>
  <c r="D152" i="32"/>
  <c r="R152" i="32" s="1"/>
  <c r="H152" i="32"/>
  <c r="I152" i="32"/>
  <c r="J152" i="32" s="1"/>
  <c r="F152" i="32"/>
  <c r="C152" i="32"/>
  <c r="AD152" i="32" s="1"/>
  <c r="G223" i="32"/>
  <c r="L223" i="32" s="1"/>
  <c r="M223" i="32" s="1"/>
  <c r="F223" i="32"/>
  <c r="C223" i="32"/>
  <c r="AD223" i="32" s="1"/>
  <c r="E223" i="32"/>
  <c r="H223" i="32"/>
  <c r="I223" i="32"/>
  <c r="D223" i="32"/>
  <c r="R223" i="32" s="1"/>
  <c r="I76" i="32"/>
  <c r="J76" i="32" s="1"/>
  <c r="C76" i="32"/>
  <c r="AD76" i="32" s="1"/>
  <c r="H76" i="32"/>
  <c r="G76" i="32"/>
  <c r="L76" i="32" s="1"/>
  <c r="M76" i="32" s="1"/>
  <c r="F76" i="32"/>
  <c r="E76" i="32"/>
  <c r="D76" i="32"/>
  <c r="R76" i="32" s="1"/>
  <c r="K163" i="32"/>
  <c r="K99" i="32"/>
  <c r="K129" i="32"/>
  <c r="J60" i="32"/>
  <c r="U60" i="32" s="1"/>
  <c r="V60" i="32" s="1"/>
  <c r="K151" i="31"/>
  <c r="U151" i="31"/>
  <c r="V151" i="31" s="1"/>
  <c r="N151" i="31"/>
  <c r="O151" i="31" s="1"/>
  <c r="Y151" i="31" s="1"/>
  <c r="N60" i="31"/>
  <c r="O60" i="31" s="1"/>
  <c r="U60" i="31"/>
  <c r="V60" i="31" s="1"/>
  <c r="K60" i="31"/>
  <c r="N163" i="31"/>
  <c r="O163" i="31" s="1"/>
  <c r="U163" i="31"/>
  <c r="V163" i="31" s="1"/>
  <c r="K163" i="31"/>
  <c r="U148" i="31"/>
  <c r="V148" i="31" s="1"/>
  <c r="N148" i="31"/>
  <c r="O148" i="31" s="1"/>
  <c r="Y148" i="31" s="1"/>
  <c r="K148" i="31"/>
  <c r="K162" i="31"/>
  <c r="U162" i="31"/>
  <c r="V162" i="31" s="1"/>
  <c r="N162" i="31"/>
  <c r="O162" i="31" s="1"/>
  <c r="K134" i="31"/>
  <c r="U134" i="31"/>
  <c r="V134" i="31" s="1"/>
  <c r="N134" i="31"/>
  <c r="O134" i="31" s="1"/>
  <c r="K156" i="31"/>
  <c r="N156" i="31"/>
  <c r="O156" i="31" s="1"/>
  <c r="U156" i="31"/>
  <c r="V156" i="31" s="1"/>
  <c r="U107" i="31"/>
  <c r="V107" i="31" s="1"/>
  <c r="N107" i="31"/>
  <c r="O107" i="31" s="1"/>
  <c r="K107" i="31"/>
  <c r="U173" i="31"/>
  <c r="V173" i="31" s="1"/>
  <c r="K173" i="31"/>
  <c r="N173" i="31"/>
  <c r="O173" i="31" s="1"/>
  <c r="Y173" i="31" s="1"/>
  <c r="U225" i="31"/>
  <c r="V225" i="31" s="1"/>
  <c r="K225" i="31"/>
  <c r="N225" i="31"/>
  <c r="O225" i="31" s="1"/>
  <c r="K177" i="31"/>
  <c r="N177" i="31"/>
  <c r="O177" i="31" s="1"/>
  <c r="U177" i="31"/>
  <c r="V177" i="31" s="1"/>
  <c r="U59" i="31"/>
  <c r="V59" i="31" s="1"/>
  <c r="K59" i="31"/>
  <c r="N59" i="31"/>
  <c r="O59" i="31" s="1"/>
  <c r="U187" i="31"/>
  <c r="V187" i="31" s="1"/>
  <c r="K187" i="31"/>
  <c r="N187" i="31"/>
  <c r="O187" i="31" s="1"/>
  <c r="U221" i="31"/>
  <c r="V221" i="31" s="1"/>
  <c r="N221" i="31"/>
  <c r="O221" i="31" s="1"/>
  <c r="Y221" i="31" s="1"/>
  <c r="K221" i="31"/>
  <c r="U130" i="31"/>
  <c r="V130" i="31" s="1"/>
  <c r="N130" i="31"/>
  <c r="O130" i="31" s="1"/>
  <c r="K130" i="31"/>
  <c r="U117" i="31"/>
  <c r="V117" i="31" s="1"/>
  <c r="K117" i="31"/>
  <c r="N117" i="31"/>
  <c r="O117" i="31" s="1"/>
  <c r="U87" i="31"/>
  <c r="V87" i="31" s="1"/>
  <c r="N87" i="31"/>
  <c r="O87" i="31" s="1"/>
  <c r="K87" i="31"/>
  <c r="K192" i="31"/>
  <c r="N192" i="31"/>
  <c r="O192" i="31" s="1"/>
  <c r="U192" i="31"/>
  <c r="V192" i="31" s="1"/>
  <c r="K79" i="31"/>
  <c r="N79" i="31"/>
  <c r="O79" i="31" s="1"/>
  <c r="U79" i="31"/>
  <c r="V79" i="31" s="1"/>
  <c r="K138" i="31"/>
  <c r="N138" i="31"/>
  <c r="O138" i="31" s="1"/>
  <c r="Y138" i="31" s="1"/>
  <c r="U138" i="31"/>
  <c r="V138" i="31" s="1"/>
  <c r="U222" i="31"/>
  <c r="V222" i="31" s="1"/>
  <c r="N222" i="31"/>
  <c r="O222" i="31" s="1"/>
  <c r="K222" i="31"/>
  <c r="N189" i="31"/>
  <c r="O189" i="31" s="1"/>
  <c r="U189" i="31"/>
  <c r="V189" i="31" s="1"/>
  <c r="K189" i="31"/>
  <c r="I71" i="29"/>
  <c r="J71" i="29" s="1"/>
  <c r="C71" i="29"/>
  <c r="AD71" i="29" s="1"/>
  <c r="H71" i="29"/>
  <c r="F71" i="29"/>
  <c r="D71" i="29"/>
  <c r="R71" i="29" s="1"/>
  <c r="G71" i="29"/>
  <c r="L71" i="29" s="1"/>
  <c r="M71" i="29" s="1"/>
  <c r="E71" i="29"/>
  <c r="K225" i="28"/>
  <c r="N225" i="28"/>
  <c r="O225" i="28" s="1"/>
  <c r="U225" i="28"/>
  <c r="V225" i="28" s="1"/>
  <c r="N140" i="28"/>
  <c r="O140" i="28" s="1"/>
  <c r="K140" i="28"/>
  <c r="U140" i="28"/>
  <c r="V140" i="28" s="1"/>
  <c r="K129" i="28"/>
  <c r="U129" i="28"/>
  <c r="V129" i="28" s="1"/>
  <c r="N129" i="28"/>
  <c r="O129" i="28" s="1"/>
  <c r="Y129" i="28" s="1"/>
  <c r="K53" i="28"/>
  <c r="N53" i="28"/>
  <c r="O53" i="28" s="1"/>
  <c r="U53" i="28"/>
  <c r="V53" i="28" s="1"/>
  <c r="K161" i="28"/>
  <c r="N161" i="28"/>
  <c r="O161" i="28" s="1"/>
  <c r="U161" i="28"/>
  <c r="V161" i="28" s="1"/>
  <c r="U71" i="28"/>
  <c r="V71" i="28" s="1"/>
  <c r="N71" i="28"/>
  <c r="O71" i="28" s="1"/>
  <c r="Y71" i="28" s="1"/>
  <c r="K71" i="28"/>
  <c r="U223" i="28"/>
  <c r="V223" i="28" s="1"/>
  <c r="K223" i="28"/>
  <c r="N223" i="28"/>
  <c r="O223" i="28" s="1"/>
  <c r="U127" i="28"/>
  <c r="V127" i="28" s="1"/>
  <c r="K127" i="28"/>
  <c r="N127" i="28"/>
  <c r="O127" i="28" s="1"/>
  <c r="Y127" i="28" s="1"/>
  <c r="K59" i="28"/>
  <c r="N59" i="28"/>
  <c r="O59" i="28" s="1"/>
  <c r="U59" i="28"/>
  <c r="V59" i="28" s="1"/>
  <c r="N131" i="28"/>
  <c r="O131" i="28" s="1"/>
  <c r="K131" i="28"/>
  <c r="U131" i="28"/>
  <c r="V131" i="28" s="1"/>
  <c r="N93" i="28"/>
  <c r="O93" i="28" s="1"/>
  <c r="K93" i="28"/>
  <c r="U93" i="28"/>
  <c r="V93" i="28" s="1"/>
  <c r="Y93" i="28" s="1"/>
  <c r="K116" i="28"/>
  <c r="N116" i="28"/>
  <c r="O116" i="28" s="1"/>
  <c r="U116" i="28"/>
  <c r="V116" i="28" s="1"/>
  <c r="N212" i="28"/>
  <c r="O212" i="28" s="1"/>
  <c r="K212" i="28"/>
  <c r="U212" i="28"/>
  <c r="V212" i="28" s="1"/>
  <c r="U179" i="28"/>
  <c r="V179" i="28" s="1"/>
  <c r="N179" i="28"/>
  <c r="O179" i="28" s="1"/>
  <c r="K179" i="28"/>
  <c r="U52" i="28"/>
  <c r="V52" i="28" s="1"/>
  <c r="K52" i="28"/>
  <c r="N52" i="28"/>
  <c r="O52" i="28" s="1"/>
  <c r="K89" i="28"/>
  <c r="N89" i="28"/>
  <c r="O89" i="28" s="1"/>
  <c r="P89" i="28" s="1"/>
  <c r="U89" i="28"/>
  <c r="V89" i="28" s="1"/>
  <c r="K142" i="28"/>
  <c r="N142" i="28"/>
  <c r="O142" i="28" s="1"/>
  <c r="U142" i="28"/>
  <c r="V142" i="28" s="1"/>
  <c r="K78" i="28"/>
  <c r="U78" i="28"/>
  <c r="V78" i="28" s="1"/>
  <c r="N78" i="28"/>
  <c r="O78" i="28" s="1"/>
  <c r="U124" i="28"/>
  <c r="V124" i="28" s="1"/>
  <c r="K124" i="28"/>
  <c r="N124" i="28"/>
  <c r="O124" i="28" s="1"/>
  <c r="K217" i="28"/>
  <c r="N217" i="28"/>
  <c r="O217" i="28" s="1"/>
  <c r="U217" i="28"/>
  <c r="V217" i="28" s="1"/>
  <c r="K67" i="28"/>
  <c r="N67" i="28"/>
  <c r="O67" i="28" s="1"/>
  <c r="U67" i="28"/>
  <c r="V67" i="28" s="1"/>
  <c r="Y67" i="28" s="1"/>
  <c r="N208" i="28"/>
  <c r="O208" i="28" s="1"/>
  <c r="K208" i="28"/>
  <c r="U208" i="28"/>
  <c r="V208" i="28" s="1"/>
  <c r="D81" i="33"/>
  <c r="R81" i="33" s="1"/>
  <c r="G81" i="33"/>
  <c r="F81" i="33"/>
  <c r="I81" i="33"/>
  <c r="J81" i="33" s="1"/>
  <c r="U81" i="33" s="1"/>
  <c r="V81" i="33" s="1"/>
  <c r="H81" i="33"/>
  <c r="C81" i="33"/>
  <c r="AD81" i="33" s="1"/>
  <c r="E81" i="33"/>
  <c r="E88" i="33"/>
  <c r="I88" i="33"/>
  <c r="J88" i="33" s="1"/>
  <c r="U88" i="33" s="1"/>
  <c r="V88" i="33" s="1"/>
  <c r="H88" i="33"/>
  <c r="D88" i="33"/>
  <c r="G88" i="33"/>
  <c r="L88" i="33" s="1"/>
  <c r="M88" i="33" s="1"/>
  <c r="F88" i="33"/>
  <c r="C88" i="33"/>
  <c r="AD88" i="33" s="1"/>
  <c r="H157" i="33"/>
  <c r="C157" i="33"/>
  <c r="AD157" i="33" s="1"/>
  <c r="D157" i="33"/>
  <c r="R157" i="33" s="1"/>
  <c r="E157" i="33"/>
  <c r="G157" i="33"/>
  <c r="F157" i="33"/>
  <c r="I157" i="33"/>
  <c r="J157" i="33" s="1"/>
  <c r="U157" i="33" s="1"/>
  <c r="V157" i="33" s="1"/>
  <c r="G100" i="33"/>
  <c r="L100" i="33" s="1"/>
  <c r="M100" i="33" s="1"/>
  <c r="F100" i="33"/>
  <c r="C100" i="33"/>
  <c r="AD100" i="33" s="1"/>
  <c r="D100" i="33"/>
  <c r="R100" i="33" s="1"/>
  <c r="E100" i="33"/>
  <c r="H100" i="33"/>
  <c r="I100" i="33"/>
  <c r="J100" i="33" s="1"/>
  <c r="U100" i="33" s="1"/>
  <c r="V100" i="33" s="1"/>
  <c r="C105" i="33"/>
  <c r="AD105" i="33" s="1"/>
  <c r="I105" i="33"/>
  <c r="J105" i="33" s="1"/>
  <c r="U105" i="33" s="1"/>
  <c r="V105" i="33" s="1"/>
  <c r="H105" i="33"/>
  <c r="F105" i="33"/>
  <c r="D105" i="33"/>
  <c r="R105" i="33" s="1"/>
  <c r="G105" i="33"/>
  <c r="L105" i="33" s="1"/>
  <c r="M105" i="33" s="1"/>
  <c r="E105" i="33"/>
  <c r="I56" i="33"/>
  <c r="J56" i="33" s="1"/>
  <c r="U56" i="33" s="1"/>
  <c r="V56" i="33" s="1"/>
  <c r="E56" i="33"/>
  <c r="H56" i="33"/>
  <c r="F56" i="33"/>
  <c r="D56" i="33"/>
  <c r="R56" i="33" s="1"/>
  <c r="C56" i="33"/>
  <c r="AD56" i="33" s="1"/>
  <c r="G56" i="33"/>
  <c r="G171" i="33"/>
  <c r="E171" i="33"/>
  <c r="H171" i="33"/>
  <c r="D171" i="33"/>
  <c r="R171" i="33" s="1"/>
  <c r="C171" i="33"/>
  <c r="AD171" i="33" s="1"/>
  <c r="I171" i="33"/>
  <c r="J171" i="33" s="1"/>
  <c r="U171" i="33" s="1"/>
  <c r="V171" i="33" s="1"/>
  <c r="F171" i="33"/>
  <c r="H87" i="33"/>
  <c r="F87" i="33"/>
  <c r="D87" i="33"/>
  <c r="R87" i="33" s="1"/>
  <c r="R88" i="33" s="1"/>
  <c r="I87" i="33"/>
  <c r="J87" i="33" s="1"/>
  <c r="U87" i="33" s="1"/>
  <c r="V87" i="33" s="1"/>
  <c r="G87" i="33"/>
  <c r="L87" i="33" s="1"/>
  <c r="M87" i="33" s="1"/>
  <c r="C87" i="33"/>
  <c r="AD87" i="33" s="1"/>
  <c r="E87" i="33"/>
  <c r="E92" i="33"/>
  <c r="D92" i="33"/>
  <c r="R92" i="33" s="1"/>
  <c r="F92" i="33"/>
  <c r="I92" i="33"/>
  <c r="J92" i="33" s="1"/>
  <c r="U92" i="33" s="1"/>
  <c r="V92" i="33" s="1"/>
  <c r="C92" i="33"/>
  <c r="AD92" i="33" s="1"/>
  <c r="G92" i="33"/>
  <c r="H92" i="33"/>
  <c r="F195" i="33"/>
  <c r="C195" i="33"/>
  <c r="AD195" i="33" s="1"/>
  <c r="D195" i="33"/>
  <c r="R195" i="33" s="1"/>
  <c r="E195" i="33"/>
  <c r="H195" i="33"/>
  <c r="I195" i="33"/>
  <c r="J195" i="33" s="1"/>
  <c r="U195" i="33" s="1"/>
  <c r="V195" i="33" s="1"/>
  <c r="G195" i="33"/>
  <c r="L195" i="33" s="1"/>
  <c r="M195" i="33" s="1"/>
  <c r="D184" i="33"/>
  <c r="R184" i="33" s="1"/>
  <c r="F184" i="33"/>
  <c r="I184" i="33"/>
  <c r="J184" i="33" s="1"/>
  <c r="U184" i="33" s="1"/>
  <c r="V184" i="33" s="1"/>
  <c r="C184" i="33"/>
  <c r="AD184" i="33" s="1"/>
  <c r="G184" i="33"/>
  <c r="L184" i="33" s="1"/>
  <c r="M184" i="33" s="1"/>
  <c r="E184" i="33"/>
  <c r="H184" i="33"/>
  <c r="D155" i="33"/>
  <c r="R155" i="33" s="1"/>
  <c r="C155" i="33"/>
  <c r="AD155" i="33" s="1"/>
  <c r="E155" i="33"/>
  <c r="F155" i="33"/>
  <c r="H155" i="33"/>
  <c r="I155" i="33"/>
  <c r="J155" i="33" s="1"/>
  <c r="U155" i="33" s="1"/>
  <c r="V155" i="33" s="1"/>
  <c r="G155" i="33"/>
  <c r="L155" i="33" s="1"/>
  <c r="M155" i="33" s="1"/>
  <c r="E196" i="33"/>
  <c r="I196" i="33"/>
  <c r="J196" i="33" s="1"/>
  <c r="U196" i="33" s="1"/>
  <c r="V196" i="33" s="1"/>
  <c r="C196" i="33"/>
  <c r="AD196" i="33" s="1"/>
  <c r="D196" i="33"/>
  <c r="R196" i="33" s="1"/>
  <c r="F196" i="33"/>
  <c r="H196" i="33"/>
  <c r="K196" i="33" s="1"/>
  <c r="G196" i="33"/>
  <c r="G198" i="33"/>
  <c r="E198" i="33"/>
  <c r="I198" i="33"/>
  <c r="J198" i="33" s="1"/>
  <c r="U198" i="33" s="1"/>
  <c r="V198" i="33" s="1"/>
  <c r="D198" i="33"/>
  <c r="R198" i="33" s="1"/>
  <c r="C198" i="33"/>
  <c r="AD198" i="33" s="1"/>
  <c r="H198" i="33"/>
  <c r="K198" i="33" s="1"/>
  <c r="F198" i="33"/>
  <c r="F215" i="33"/>
  <c r="D215" i="33"/>
  <c r="R215" i="33" s="1"/>
  <c r="H215" i="33"/>
  <c r="C215" i="33"/>
  <c r="AD215" i="33" s="1"/>
  <c r="G215" i="33"/>
  <c r="I215" i="33"/>
  <c r="J215" i="33" s="1"/>
  <c r="U215" i="33" s="1"/>
  <c r="V215" i="33" s="1"/>
  <c r="E215" i="33"/>
  <c r="F106" i="33"/>
  <c r="D106" i="33"/>
  <c r="R106" i="33" s="1"/>
  <c r="H106" i="33"/>
  <c r="I106" i="33"/>
  <c r="J106" i="33" s="1"/>
  <c r="U106" i="33" s="1"/>
  <c r="V106" i="33" s="1"/>
  <c r="C106" i="33"/>
  <c r="AD106" i="33" s="1"/>
  <c r="E106" i="33"/>
  <c r="G106" i="33"/>
  <c r="H190" i="33"/>
  <c r="F190" i="33"/>
  <c r="I190" i="33"/>
  <c r="J190" i="33" s="1"/>
  <c r="U190" i="33" s="1"/>
  <c r="V190" i="33" s="1"/>
  <c r="E190" i="33"/>
  <c r="G190" i="33"/>
  <c r="C190" i="33"/>
  <c r="AD190" i="33" s="1"/>
  <c r="D190" i="33"/>
  <c r="R190" i="33" s="1"/>
  <c r="G209" i="33"/>
  <c r="D209" i="33"/>
  <c r="R209" i="33" s="1"/>
  <c r="H209" i="33"/>
  <c r="F209" i="33"/>
  <c r="I209" i="33"/>
  <c r="J209" i="33" s="1"/>
  <c r="U209" i="33" s="1"/>
  <c r="V209" i="33" s="1"/>
  <c r="C209" i="33"/>
  <c r="AD209" i="33" s="1"/>
  <c r="E209" i="33"/>
  <c r="E146" i="33"/>
  <c r="H146" i="33"/>
  <c r="D146" i="33"/>
  <c r="R146" i="33" s="1"/>
  <c r="G146" i="33"/>
  <c r="C146" i="33"/>
  <c r="AD146" i="33" s="1"/>
  <c r="F146" i="33"/>
  <c r="I146" i="33"/>
  <c r="J146" i="33" s="1"/>
  <c r="U146" i="33" s="1"/>
  <c r="V146" i="33" s="1"/>
  <c r="H181" i="33"/>
  <c r="C181" i="33"/>
  <c r="AD181" i="33" s="1"/>
  <c r="I181" i="33"/>
  <c r="J181" i="33" s="1"/>
  <c r="U181" i="33" s="1"/>
  <c r="V181" i="33" s="1"/>
  <c r="G181" i="33"/>
  <c r="L181" i="33" s="1"/>
  <c r="M181" i="33" s="1"/>
  <c r="F181" i="33"/>
  <c r="D181" i="33"/>
  <c r="R181" i="33" s="1"/>
  <c r="E181" i="33"/>
  <c r="H51" i="33"/>
  <c r="G51" i="33"/>
  <c r="L51" i="33" s="1"/>
  <c r="M51" i="33" s="1"/>
  <c r="E51" i="33"/>
  <c r="I51" i="33"/>
  <c r="J51" i="33" s="1"/>
  <c r="U51" i="33" s="1"/>
  <c r="V51" i="33" s="1"/>
  <c r="F51" i="33"/>
  <c r="D51" i="33"/>
  <c r="R51" i="33" s="1"/>
  <c r="C51" i="33"/>
  <c r="AD51" i="33" s="1"/>
  <c r="F161" i="33"/>
  <c r="C161" i="33"/>
  <c r="AD161" i="33" s="1"/>
  <c r="D161" i="33"/>
  <c r="R161" i="33" s="1"/>
  <c r="E161" i="33"/>
  <c r="G161" i="33"/>
  <c r="L161" i="33" s="1"/>
  <c r="M161" i="33" s="1"/>
  <c r="H161" i="33"/>
  <c r="K161" i="33" s="1"/>
  <c r="I161" i="33"/>
  <c r="J161" i="33" s="1"/>
  <c r="U161" i="33" s="1"/>
  <c r="V161" i="33" s="1"/>
  <c r="E150" i="33"/>
  <c r="H150" i="33"/>
  <c r="G150" i="33"/>
  <c r="L150" i="33" s="1"/>
  <c r="M150" i="33" s="1"/>
  <c r="F150" i="33"/>
  <c r="I150" i="33"/>
  <c r="J150" i="33" s="1"/>
  <c r="U150" i="33" s="1"/>
  <c r="V150" i="33" s="1"/>
  <c r="D150" i="33"/>
  <c r="R150" i="33" s="1"/>
  <c r="C150" i="33"/>
  <c r="AD150" i="33" s="1"/>
  <c r="E126" i="33"/>
  <c r="G126" i="33"/>
  <c r="L126" i="33" s="1"/>
  <c r="M126" i="33" s="1"/>
  <c r="H126" i="33"/>
  <c r="I126" i="33"/>
  <c r="J126" i="33" s="1"/>
  <c r="U126" i="33" s="1"/>
  <c r="V126" i="33" s="1"/>
  <c r="D126" i="33"/>
  <c r="R126" i="33" s="1"/>
  <c r="F126" i="33"/>
  <c r="C126" i="33"/>
  <c r="AD126" i="33" s="1"/>
  <c r="J223" i="32"/>
  <c r="E182" i="30"/>
  <c r="H182" i="30"/>
  <c r="I182" i="30"/>
  <c r="J182" i="30" s="1"/>
  <c r="U182" i="30" s="1"/>
  <c r="V182" i="30" s="1"/>
  <c r="D182" i="30"/>
  <c r="R182" i="30" s="1"/>
  <c r="F182" i="30"/>
  <c r="C182" i="30"/>
  <c r="AD182" i="30" s="1"/>
  <c r="G182" i="30"/>
  <c r="C168" i="30"/>
  <c r="AD168" i="30" s="1"/>
  <c r="I168" i="30"/>
  <c r="J168" i="30" s="1"/>
  <c r="U168" i="30" s="1"/>
  <c r="V168" i="30" s="1"/>
  <c r="H168" i="30"/>
  <c r="D168" i="30"/>
  <c r="R168" i="30" s="1"/>
  <c r="E168" i="30"/>
  <c r="F168" i="30"/>
  <c r="G168" i="30"/>
  <c r="L168" i="30" s="1"/>
  <c r="M168" i="30" s="1"/>
  <c r="I78" i="30"/>
  <c r="J78" i="30" s="1"/>
  <c r="U78" i="30" s="1"/>
  <c r="V78" i="30" s="1"/>
  <c r="G78" i="30"/>
  <c r="L78" i="30" s="1"/>
  <c r="M78" i="30" s="1"/>
  <c r="F78" i="30"/>
  <c r="D78" i="30"/>
  <c r="R78" i="30" s="1"/>
  <c r="H78" i="30"/>
  <c r="C78" i="30"/>
  <c r="AD78" i="30" s="1"/>
  <c r="E78" i="30"/>
  <c r="C206" i="30"/>
  <c r="AD206" i="30" s="1"/>
  <c r="E206" i="30"/>
  <c r="D206" i="30"/>
  <c r="R206" i="30" s="1"/>
  <c r="F206" i="30"/>
  <c r="G206" i="30"/>
  <c r="H206" i="30"/>
  <c r="K206" i="30" s="1"/>
  <c r="I206" i="30"/>
  <c r="J206" i="30" s="1"/>
  <c r="U206" i="30" s="1"/>
  <c r="V206" i="30" s="1"/>
  <c r="H189" i="30"/>
  <c r="D189" i="30"/>
  <c r="R189" i="30" s="1"/>
  <c r="E189" i="30"/>
  <c r="C189" i="30"/>
  <c r="AD189" i="30" s="1"/>
  <c r="I189" i="30"/>
  <c r="J189" i="30" s="1"/>
  <c r="U189" i="30" s="1"/>
  <c r="V189" i="30" s="1"/>
  <c r="G189" i="30"/>
  <c r="F189" i="30"/>
  <c r="I59" i="30"/>
  <c r="J59" i="30" s="1"/>
  <c r="U59" i="30" s="1"/>
  <c r="V59" i="30" s="1"/>
  <c r="E59" i="30"/>
  <c r="F59" i="30"/>
  <c r="C59" i="30"/>
  <c r="AD59" i="30" s="1"/>
  <c r="D59" i="30"/>
  <c r="R59" i="30" s="1"/>
  <c r="H59" i="30"/>
  <c r="G59" i="30"/>
  <c r="L59" i="30" s="1"/>
  <c r="M59" i="30" s="1"/>
  <c r="D165" i="30"/>
  <c r="R165" i="30" s="1"/>
  <c r="I165" i="30"/>
  <c r="J165" i="30" s="1"/>
  <c r="U165" i="30" s="1"/>
  <c r="V165" i="30" s="1"/>
  <c r="F165" i="30"/>
  <c r="H165" i="30"/>
  <c r="E165" i="30"/>
  <c r="G165" i="30"/>
  <c r="C165" i="30"/>
  <c r="AD165" i="30" s="1"/>
  <c r="I72" i="30"/>
  <c r="J72" i="30" s="1"/>
  <c r="U72" i="30" s="1"/>
  <c r="V72" i="30" s="1"/>
  <c r="D72" i="30"/>
  <c r="R72" i="30" s="1"/>
  <c r="F72" i="30"/>
  <c r="E72" i="30"/>
  <c r="H72" i="30"/>
  <c r="K72" i="30" s="1"/>
  <c r="G72" i="30"/>
  <c r="L72" i="30" s="1"/>
  <c r="M72" i="30" s="1"/>
  <c r="C72" i="30"/>
  <c r="AD72" i="30" s="1"/>
  <c r="C135" i="30"/>
  <c r="AD135" i="30" s="1"/>
  <c r="H135" i="30"/>
  <c r="G135" i="30"/>
  <c r="L135" i="30" s="1"/>
  <c r="M135" i="30" s="1"/>
  <c r="D135" i="30"/>
  <c r="R135" i="30" s="1"/>
  <c r="F135" i="30"/>
  <c r="I135" i="30"/>
  <c r="J135" i="30" s="1"/>
  <c r="U135" i="30" s="1"/>
  <c r="V135" i="30" s="1"/>
  <c r="E135" i="30"/>
  <c r="I191" i="30"/>
  <c r="J191" i="30" s="1"/>
  <c r="U191" i="30" s="1"/>
  <c r="V191" i="30" s="1"/>
  <c r="F191" i="30"/>
  <c r="G191" i="30"/>
  <c r="L191" i="30" s="1"/>
  <c r="M191" i="30" s="1"/>
  <c r="H191" i="30"/>
  <c r="K191" i="30" s="1"/>
  <c r="C191" i="30"/>
  <c r="AD191" i="30" s="1"/>
  <c r="E191" i="30"/>
  <c r="D191" i="30"/>
  <c r="R191" i="30" s="1"/>
  <c r="G193" i="30"/>
  <c r="L193" i="30" s="1"/>
  <c r="M193" i="30" s="1"/>
  <c r="I193" i="30"/>
  <c r="J193" i="30" s="1"/>
  <c r="U193" i="30" s="1"/>
  <c r="V193" i="30" s="1"/>
  <c r="H193" i="30"/>
  <c r="E193" i="30"/>
  <c r="D193" i="30"/>
  <c r="R193" i="30" s="1"/>
  <c r="F193" i="30"/>
  <c r="C193" i="30"/>
  <c r="AD193" i="30" s="1"/>
  <c r="G111" i="30"/>
  <c r="L111" i="30" s="1"/>
  <c r="M111" i="30" s="1"/>
  <c r="F111" i="30"/>
  <c r="C111" i="30"/>
  <c r="AD111" i="30" s="1"/>
  <c r="H111" i="30"/>
  <c r="I111" i="30"/>
  <c r="J111" i="30" s="1"/>
  <c r="U111" i="30" s="1"/>
  <c r="V111" i="30" s="1"/>
  <c r="E111" i="30"/>
  <c r="D111" i="30"/>
  <c r="R111" i="30" s="1"/>
  <c r="D53" i="30"/>
  <c r="R53" i="30" s="1"/>
  <c r="H53" i="30"/>
  <c r="E53" i="30"/>
  <c r="I53" i="30"/>
  <c r="J53" i="30" s="1"/>
  <c r="U53" i="30" s="1"/>
  <c r="V53" i="30" s="1"/>
  <c r="F53" i="30"/>
  <c r="G53" i="30"/>
  <c r="C53" i="30"/>
  <c r="AD53" i="30" s="1"/>
  <c r="E162" i="30"/>
  <c r="I162" i="30"/>
  <c r="J162" i="30" s="1"/>
  <c r="U162" i="30" s="1"/>
  <c r="V162" i="30" s="1"/>
  <c r="D162" i="30"/>
  <c r="R162" i="30" s="1"/>
  <c r="R163" i="30" s="1"/>
  <c r="H162" i="30"/>
  <c r="C162" i="30"/>
  <c r="AD162" i="30" s="1"/>
  <c r="F162" i="30"/>
  <c r="G162" i="30"/>
  <c r="C201" i="30"/>
  <c r="AD201" i="30" s="1"/>
  <c r="I201" i="30"/>
  <c r="J201" i="30" s="1"/>
  <c r="U201" i="30" s="1"/>
  <c r="V201" i="30" s="1"/>
  <c r="E201" i="30"/>
  <c r="G201" i="30"/>
  <c r="L201" i="30" s="1"/>
  <c r="M201" i="30" s="1"/>
  <c r="D201" i="30"/>
  <c r="R201" i="30" s="1"/>
  <c r="F201" i="30"/>
  <c r="H201" i="30"/>
  <c r="L165" i="30"/>
  <c r="M165" i="30" s="1"/>
  <c r="L172" i="30"/>
  <c r="M172" i="30" s="1"/>
  <c r="L182" i="30"/>
  <c r="M182" i="30" s="1"/>
  <c r="L158" i="30"/>
  <c r="M158" i="30" s="1"/>
  <c r="L50" i="30"/>
  <c r="L122" i="30"/>
  <c r="M122" i="30" s="1"/>
  <c r="L203" i="30"/>
  <c r="M203" i="30" s="1"/>
  <c r="S50" i="30"/>
  <c r="L136" i="30"/>
  <c r="M136" i="30" s="1"/>
  <c r="L206" i="30"/>
  <c r="M206" i="30" s="1"/>
  <c r="L53" i="30"/>
  <c r="M53" i="30" s="1"/>
  <c r="L189" i="30"/>
  <c r="M189" i="30" s="1"/>
  <c r="L162" i="30"/>
  <c r="M162" i="30" s="1"/>
  <c r="N162" i="30"/>
  <c r="O162" i="30" s="1"/>
  <c r="Y162" i="30" s="1"/>
  <c r="L99" i="30"/>
  <c r="M99" i="30" s="1"/>
  <c r="N135" i="30"/>
  <c r="O135" i="30" s="1"/>
  <c r="Y135" i="30" s="1"/>
  <c r="N198" i="30"/>
  <c r="O198" i="30" s="1"/>
  <c r="Y198" i="30" s="1"/>
  <c r="N136" i="30"/>
  <c r="O136" i="30" s="1"/>
  <c r="Y136" i="30" s="1"/>
  <c r="N117" i="30"/>
  <c r="O117" i="30" s="1"/>
  <c r="Y117" i="30" s="1"/>
  <c r="N111" i="30"/>
  <c r="O111" i="30" s="1"/>
  <c r="Y111" i="30" s="1"/>
  <c r="N172" i="30"/>
  <c r="O172" i="30" s="1"/>
  <c r="Y172" i="30" s="1"/>
  <c r="N57" i="30"/>
  <c r="O57" i="30" s="1"/>
  <c r="Y57" i="30" s="1"/>
  <c r="N137" i="30"/>
  <c r="O137" i="30" s="1"/>
  <c r="Y137" i="30" s="1"/>
  <c r="N68" i="30"/>
  <c r="O68" i="30" s="1"/>
  <c r="Y68" i="30" s="1"/>
  <c r="N99" i="30"/>
  <c r="O99" i="30" s="1"/>
  <c r="Y99" i="30" s="1"/>
  <c r="N153" i="30"/>
  <c r="O153" i="30" s="1"/>
  <c r="Y153" i="30" s="1"/>
  <c r="N131" i="30"/>
  <c r="O131" i="30" s="1"/>
  <c r="Y131" i="30" s="1"/>
  <c r="N182" i="30"/>
  <c r="O182" i="30" s="1"/>
  <c r="Y182" i="30" s="1"/>
  <c r="N207" i="30"/>
  <c r="O207" i="30" s="1"/>
  <c r="Y207" i="30" s="1"/>
  <c r="N206" i="30"/>
  <c r="O206" i="30" s="1"/>
  <c r="Y206" i="30" s="1"/>
  <c r="N176" i="30"/>
  <c r="O176" i="30" s="1"/>
  <c r="Y176" i="30" s="1"/>
  <c r="N191" i="30"/>
  <c r="O191" i="30" s="1"/>
  <c r="Y191" i="30" s="1"/>
  <c r="N165" i="30"/>
  <c r="O165" i="30" s="1"/>
  <c r="Y165" i="30" s="1"/>
  <c r="N189" i="30"/>
  <c r="O189" i="30" s="1"/>
  <c r="Y189" i="30" s="1"/>
  <c r="N59" i="30"/>
  <c r="O59" i="30" s="1"/>
  <c r="Y59" i="30" s="1"/>
  <c r="N195" i="30"/>
  <c r="O195" i="30" s="1"/>
  <c r="Y195" i="30" s="1"/>
  <c r="N78" i="30"/>
  <c r="O78" i="30" s="1"/>
  <c r="Y78" i="30" s="1"/>
  <c r="N72" i="30"/>
  <c r="O72" i="30" s="1"/>
  <c r="Y72" i="30" s="1"/>
  <c r="N81" i="30"/>
  <c r="O81" i="30" s="1"/>
  <c r="Y81" i="30" s="1"/>
  <c r="N75" i="30"/>
  <c r="O75" i="30" s="1"/>
  <c r="Y75" i="30" s="1"/>
  <c r="N205" i="30"/>
  <c r="O205" i="30" s="1"/>
  <c r="Y205" i="30" s="1"/>
  <c r="N158" i="30"/>
  <c r="O158" i="30" s="1"/>
  <c r="Y158" i="30" s="1"/>
  <c r="N203" i="30"/>
  <c r="O203" i="30" s="1"/>
  <c r="Y203" i="30" s="1"/>
  <c r="N122" i="30"/>
  <c r="O122" i="30" s="1"/>
  <c r="Y122" i="30" s="1"/>
  <c r="N145" i="30"/>
  <c r="O145" i="30" s="1"/>
  <c r="Y145" i="30" s="1"/>
  <c r="N193" i="30"/>
  <c r="O193" i="30" s="1"/>
  <c r="Y193" i="30" s="1"/>
  <c r="AB172" i="30"/>
  <c r="N168" i="30"/>
  <c r="O168" i="30" s="1"/>
  <c r="Y168" i="30" s="1"/>
  <c r="N53" i="30"/>
  <c r="O53" i="30" s="1"/>
  <c r="Y53" i="30" s="1"/>
  <c r="N178" i="30"/>
  <c r="O178" i="30" s="1"/>
  <c r="Y178" i="30" s="1"/>
  <c r="AB191" i="30"/>
  <c r="AB72" i="30"/>
  <c r="P172" i="30"/>
  <c r="Z172" i="30" s="1"/>
  <c r="AA172" i="30" s="1"/>
  <c r="N157" i="30"/>
  <c r="O157" i="30" s="1"/>
  <c r="Y157" i="30" s="1"/>
  <c r="P117" i="30"/>
  <c r="P195" i="30"/>
  <c r="W203" i="30"/>
  <c r="P206" i="30"/>
  <c r="W195" i="30"/>
  <c r="X195" i="30" s="1"/>
  <c r="W75" i="30"/>
  <c r="X75" i="30" s="1"/>
  <c r="AB195" i="30"/>
  <c r="W206" i="30"/>
  <c r="X206" i="30" s="1"/>
  <c r="P72" i="30"/>
  <c r="W172" i="30"/>
  <c r="AB75" i="30"/>
  <c r="AB203" i="30"/>
  <c r="AB206" i="30"/>
  <c r="AB145" i="30"/>
  <c r="P203" i="30"/>
  <c r="Z203" i="30" s="1"/>
  <c r="AA203" i="30" s="1"/>
  <c r="P75" i="30"/>
  <c r="AB117" i="30"/>
  <c r="W72" i="30"/>
  <c r="D224" i="30"/>
  <c r="R224" i="30" s="1"/>
  <c r="C224" i="30"/>
  <c r="AD224" i="30" s="1"/>
  <c r="I224" i="30"/>
  <c r="J224" i="30" s="1"/>
  <c r="U224" i="30" s="1"/>
  <c r="V224" i="30" s="1"/>
  <c r="F224" i="30"/>
  <c r="H224" i="30"/>
  <c r="G224" i="30"/>
  <c r="L224" i="30" s="1"/>
  <c r="M224" i="30" s="1"/>
  <c r="E224" i="30"/>
  <c r="H199" i="30"/>
  <c r="I199" i="30"/>
  <c r="J199" i="30" s="1"/>
  <c r="U199" i="30" s="1"/>
  <c r="V199" i="30" s="1"/>
  <c r="G199" i="30"/>
  <c r="L199" i="30" s="1"/>
  <c r="M199" i="30" s="1"/>
  <c r="E199" i="30"/>
  <c r="F199" i="30"/>
  <c r="C199" i="30"/>
  <c r="AD199" i="30" s="1"/>
  <c r="D199" i="30"/>
  <c r="R199" i="30" s="1"/>
  <c r="I152" i="30"/>
  <c r="J152" i="30" s="1"/>
  <c r="U152" i="30" s="1"/>
  <c r="V152" i="30" s="1"/>
  <c r="F152" i="30"/>
  <c r="D152" i="30"/>
  <c r="R152" i="30" s="1"/>
  <c r="C152" i="30"/>
  <c r="AD152" i="30" s="1"/>
  <c r="G152" i="30"/>
  <c r="L152" i="30" s="1"/>
  <c r="M152" i="30" s="1"/>
  <c r="H152" i="30"/>
  <c r="E152" i="30"/>
  <c r="C95" i="30"/>
  <c r="AD95" i="30" s="1"/>
  <c r="E95" i="30"/>
  <c r="F95" i="30"/>
  <c r="D95" i="30"/>
  <c r="R95" i="30" s="1"/>
  <c r="I95" i="30"/>
  <c r="J95" i="30" s="1"/>
  <c r="U95" i="30" s="1"/>
  <c r="V95" i="30" s="1"/>
  <c r="H95" i="30"/>
  <c r="G95" i="30"/>
  <c r="L95" i="30" s="1"/>
  <c r="M95" i="30" s="1"/>
  <c r="I194" i="30"/>
  <c r="J194" i="30" s="1"/>
  <c r="U194" i="30" s="1"/>
  <c r="V194" i="30" s="1"/>
  <c r="C194" i="30"/>
  <c r="AD194" i="30" s="1"/>
  <c r="D194" i="30"/>
  <c r="R194" i="30" s="1"/>
  <c r="H194" i="30"/>
  <c r="F194" i="30"/>
  <c r="G194" i="30"/>
  <c r="L194" i="30" s="1"/>
  <c r="M194" i="30" s="1"/>
  <c r="E194" i="30"/>
  <c r="E70" i="30"/>
  <c r="D70" i="30"/>
  <c r="R70" i="30" s="1"/>
  <c r="H70" i="30"/>
  <c r="F70" i="30"/>
  <c r="I70" i="30"/>
  <c r="J70" i="30" s="1"/>
  <c r="U70" i="30" s="1"/>
  <c r="V70" i="30" s="1"/>
  <c r="G70" i="30"/>
  <c r="L70" i="30" s="1"/>
  <c r="M70" i="30" s="1"/>
  <c r="C70" i="30"/>
  <c r="AD70" i="30" s="1"/>
  <c r="H96" i="30"/>
  <c r="I96" i="30"/>
  <c r="J96" i="30" s="1"/>
  <c r="U96" i="30" s="1"/>
  <c r="V96" i="30" s="1"/>
  <c r="G96" i="30"/>
  <c r="L96" i="30" s="1"/>
  <c r="M96" i="30" s="1"/>
  <c r="C96" i="30"/>
  <c r="AD96" i="30" s="1"/>
  <c r="E96" i="30"/>
  <c r="D96" i="30"/>
  <c r="R96" i="30" s="1"/>
  <c r="F96" i="30"/>
  <c r="E119" i="30"/>
  <c r="H119" i="30"/>
  <c r="G119" i="30"/>
  <c r="L119" i="30" s="1"/>
  <c r="M119" i="30" s="1"/>
  <c r="D119" i="30"/>
  <c r="R119" i="30" s="1"/>
  <c r="I119" i="30"/>
  <c r="J119" i="30" s="1"/>
  <c r="U119" i="30" s="1"/>
  <c r="V119" i="30" s="1"/>
  <c r="F119" i="30"/>
  <c r="C119" i="30"/>
  <c r="AD119" i="30" s="1"/>
  <c r="H68" i="32"/>
  <c r="K68" i="32" s="1"/>
  <c r="E68" i="32"/>
  <c r="I68" i="32"/>
  <c r="J68" i="32" s="1"/>
  <c r="G68" i="32"/>
  <c r="L68" i="32" s="1"/>
  <c r="M68" i="32" s="1"/>
  <c r="D68" i="32"/>
  <c r="R68" i="32" s="1"/>
  <c r="C68" i="32"/>
  <c r="AD68" i="32" s="1"/>
  <c r="F68" i="32"/>
  <c r="I53" i="32"/>
  <c r="J53" i="32" s="1"/>
  <c r="C53" i="32"/>
  <c r="AD53" i="32" s="1"/>
  <c r="D53" i="32"/>
  <c r="R53" i="32" s="1"/>
  <c r="E53" i="32"/>
  <c r="G53" i="32"/>
  <c r="L53" i="32" s="1"/>
  <c r="M53" i="32" s="1"/>
  <c r="F53" i="32"/>
  <c r="H53" i="32"/>
  <c r="K53" i="32" s="1"/>
  <c r="E210" i="32"/>
  <c r="D210" i="32"/>
  <c r="R210" i="32" s="1"/>
  <c r="C210" i="32"/>
  <c r="AD210" i="32" s="1"/>
  <c r="G210" i="32"/>
  <c r="L210" i="32" s="1"/>
  <c r="M210" i="32" s="1"/>
  <c r="F210" i="32"/>
  <c r="I210" i="32"/>
  <c r="H210" i="32"/>
  <c r="H212" i="32"/>
  <c r="F212" i="32"/>
  <c r="E212" i="32"/>
  <c r="I212" i="32"/>
  <c r="G212" i="32"/>
  <c r="L212" i="32" s="1"/>
  <c r="M212" i="32" s="1"/>
  <c r="D212" i="32"/>
  <c r="R212" i="32" s="1"/>
  <c r="R213" i="32" s="1"/>
  <c r="C212" i="32"/>
  <c r="AD212" i="32" s="1"/>
  <c r="G214" i="32"/>
  <c r="L214" i="32" s="1"/>
  <c r="M214" i="32" s="1"/>
  <c r="D214" i="32"/>
  <c r="R214" i="32" s="1"/>
  <c r="C214" i="32"/>
  <c r="AD214" i="32" s="1"/>
  <c r="E214" i="32"/>
  <c r="I214" i="32"/>
  <c r="J214" i="32" s="1"/>
  <c r="H214" i="32"/>
  <c r="K214" i="32" s="1"/>
  <c r="F214" i="32"/>
  <c r="I221" i="32"/>
  <c r="H221" i="32"/>
  <c r="C221" i="32"/>
  <c r="AD221" i="32" s="1"/>
  <c r="D221" i="32"/>
  <c r="R221" i="32" s="1"/>
  <c r="G221" i="32"/>
  <c r="L221" i="32" s="1"/>
  <c r="M221" i="32" s="1"/>
  <c r="F221" i="32"/>
  <c r="E221" i="32"/>
  <c r="I194" i="32"/>
  <c r="J194" i="32" s="1"/>
  <c r="C194" i="32"/>
  <c r="AD194" i="32" s="1"/>
  <c r="D194" i="32"/>
  <c r="R194" i="32" s="1"/>
  <c r="G194" i="32"/>
  <c r="L194" i="32" s="1"/>
  <c r="M194" i="32" s="1"/>
  <c r="F194" i="32"/>
  <c r="H194" i="32"/>
  <c r="K194" i="32" s="1"/>
  <c r="E194" i="32"/>
  <c r="G186" i="32"/>
  <c r="L186" i="32" s="1"/>
  <c r="M186" i="32" s="1"/>
  <c r="I186" i="32"/>
  <c r="J186" i="32" s="1"/>
  <c r="E186" i="32"/>
  <c r="F186" i="32"/>
  <c r="D186" i="32"/>
  <c r="R186" i="32" s="1"/>
  <c r="C186" i="32"/>
  <c r="AD186" i="32" s="1"/>
  <c r="H186" i="32"/>
  <c r="H175" i="32"/>
  <c r="I175" i="32"/>
  <c r="J175" i="32" s="1"/>
  <c r="C175" i="32"/>
  <c r="AD175" i="32" s="1"/>
  <c r="F175" i="32"/>
  <c r="G175" i="32"/>
  <c r="L175" i="32" s="1"/>
  <c r="M175" i="32" s="1"/>
  <c r="D175" i="32"/>
  <c r="R175" i="32" s="1"/>
  <c r="E175" i="32"/>
  <c r="K123" i="32"/>
  <c r="P123" i="32" s="1"/>
  <c r="N129" i="32"/>
  <c r="O129" i="32" s="1"/>
  <c r="Y129" i="32" s="1"/>
  <c r="N74" i="32"/>
  <c r="O74" i="32" s="1"/>
  <c r="Y74" i="32" s="1"/>
  <c r="K217" i="32"/>
  <c r="AB217" i="32" s="1"/>
  <c r="N186" i="31"/>
  <c r="O186" i="31" s="1"/>
  <c r="U186" i="31"/>
  <c r="V186" i="31" s="1"/>
  <c r="K186" i="31"/>
  <c r="K95" i="31"/>
  <c r="N95" i="31"/>
  <c r="O95" i="31" s="1"/>
  <c r="U95" i="31"/>
  <c r="V95" i="31" s="1"/>
  <c r="U113" i="31"/>
  <c r="V113" i="31" s="1"/>
  <c r="K113" i="31"/>
  <c r="N113" i="31"/>
  <c r="O113" i="31" s="1"/>
  <c r="K179" i="31"/>
  <c r="U179" i="31"/>
  <c r="V179" i="31" s="1"/>
  <c r="N179" i="31"/>
  <c r="O179" i="31" s="1"/>
  <c r="U85" i="31"/>
  <c r="V85" i="31" s="1"/>
  <c r="N85" i="31"/>
  <c r="O85" i="31" s="1"/>
  <c r="Y85" i="31" s="1"/>
  <c r="K85" i="31"/>
  <c r="N103" i="31"/>
  <c r="O103" i="31" s="1"/>
  <c r="U103" i="31"/>
  <c r="V103" i="31" s="1"/>
  <c r="Y103" i="31" s="1"/>
  <c r="K103" i="31"/>
  <c r="U102" i="31"/>
  <c r="V102" i="31" s="1"/>
  <c r="K102" i="31"/>
  <c r="N102" i="31"/>
  <c r="O102" i="31" s="1"/>
  <c r="N154" i="31"/>
  <c r="O154" i="31" s="1"/>
  <c r="U154" i="31"/>
  <c r="V154" i="31" s="1"/>
  <c r="K154" i="31"/>
  <c r="K180" i="31"/>
  <c r="N180" i="31"/>
  <c r="O180" i="31" s="1"/>
  <c r="U180" i="31"/>
  <c r="V180" i="31" s="1"/>
  <c r="K183" i="31"/>
  <c r="U183" i="31"/>
  <c r="V183" i="31" s="1"/>
  <c r="N183" i="31"/>
  <c r="O183" i="31" s="1"/>
  <c r="Y183" i="31" s="1"/>
  <c r="N213" i="31"/>
  <c r="O213" i="31" s="1"/>
  <c r="Y213" i="31" s="1"/>
  <c r="U213" i="31"/>
  <c r="V213" i="31" s="1"/>
  <c r="K213" i="31"/>
  <c r="N127" i="31"/>
  <c r="O127" i="31" s="1"/>
  <c r="U127" i="31"/>
  <c r="V127" i="31" s="1"/>
  <c r="K127" i="31"/>
  <c r="N125" i="31"/>
  <c r="O125" i="31" s="1"/>
  <c r="K125" i="31"/>
  <c r="U125" i="31"/>
  <c r="V125" i="31" s="1"/>
  <c r="K94" i="31"/>
  <c r="U94" i="31"/>
  <c r="V94" i="31" s="1"/>
  <c r="N94" i="31"/>
  <c r="O94" i="31" s="1"/>
  <c r="U152" i="31"/>
  <c r="V152" i="31" s="1"/>
  <c r="K152" i="31"/>
  <c r="N152" i="31"/>
  <c r="O152" i="31" s="1"/>
  <c r="U55" i="31"/>
  <c r="V55" i="31" s="1"/>
  <c r="K55" i="31"/>
  <c r="N55" i="31"/>
  <c r="O55" i="31" s="1"/>
  <c r="K122" i="31"/>
  <c r="U122" i="31"/>
  <c r="V122" i="31" s="1"/>
  <c r="N122" i="31"/>
  <c r="O122" i="31" s="1"/>
  <c r="Y122" i="31" s="1"/>
  <c r="U114" i="31"/>
  <c r="V114" i="31" s="1"/>
  <c r="N114" i="31"/>
  <c r="O114" i="31" s="1"/>
  <c r="K114" i="31"/>
  <c r="N120" i="31"/>
  <c r="O120" i="31" s="1"/>
  <c r="Y120" i="31" s="1"/>
  <c r="U120" i="31"/>
  <c r="V120" i="31" s="1"/>
  <c r="K120" i="31"/>
  <c r="K211" i="31"/>
  <c r="U211" i="31"/>
  <c r="V211" i="31" s="1"/>
  <c r="N211" i="31"/>
  <c r="O211" i="31" s="1"/>
  <c r="U224" i="31"/>
  <c r="V224" i="31" s="1"/>
  <c r="K224" i="31"/>
  <c r="N224" i="31"/>
  <c r="O224" i="31" s="1"/>
  <c r="Y224" i="31" s="1"/>
  <c r="N111" i="31"/>
  <c r="O111" i="31" s="1"/>
  <c r="K111" i="31"/>
  <c r="U111" i="31"/>
  <c r="V111" i="31" s="1"/>
  <c r="K123" i="28"/>
  <c r="N123" i="28"/>
  <c r="O123" i="28" s="1"/>
  <c r="Y123" i="28" s="1"/>
  <c r="U123" i="28"/>
  <c r="V123" i="28" s="1"/>
  <c r="N216" i="28"/>
  <c r="O216" i="28" s="1"/>
  <c r="K216" i="28"/>
  <c r="U216" i="28"/>
  <c r="V216" i="28" s="1"/>
  <c r="N184" i="28"/>
  <c r="O184" i="28" s="1"/>
  <c r="K184" i="28"/>
  <c r="U184" i="28"/>
  <c r="V184" i="28" s="1"/>
  <c r="K88" i="28"/>
  <c r="N88" i="28"/>
  <c r="O88" i="28" s="1"/>
  <c r="U88" i="28"/>
  <c r="V88" i="28" s="1"/>
  <c r="N183" i="28"/>
  <c r="O183" i="28" s="1"/>
  <c r="K183" i="28"/>
  <c r="U183" i="28"/>
  <c r="V183" i="28" s="1"/>
  <c r="K91" i="28"/>
  <c r="N91" i="28"/>
  <c r="O91" i="28" s="1"/>
  <c r="P91" i="28" s="1"/>
  <c r="U91" i="28"/>
  <c r="V91" i="28" s="1"/>
  <c r="N169" i="28"/>
  <c r="O169" i="28" s="1"/>
  <c r="K169" i="28"/>
  <c r="U169" i="28"/>
  <c r="V169" i="28" s="1"/>
  <c r="U149" i="28"/>
  <c r="V149" i="28" s="1"/>
  <c r="K149" i="28"/>
  <c r="N149" i="28"/>
  <c r="O149" i="28" s="1"/>
  <c r="Y149" i="28" s="1"/>
  <c r="N63" i="28"/>
  <c r="O63" i="28" s="1"/>
  <c r="K63" i="28"/>
  <c r="U63" i="28"/>
  <c r="V63" i="28" s="1"/>
  <c r="K201" i="28"/>
  <c r="U201" i="28"/>
  <c r="V201" i="28" s="1"/>
  <c r="N201" i="28"/>
  <c r="O201" i="28" s="1"/>
  <c r="N100" i="28"/>
  <c r="O100" i="28" s="1"/>
  <c r="U100" i="28"/>
  <c r="V100" i="28" s="1"/>
  <c r="K100" i="28"/>
  <c r="K151" i="28"/>
  <c r="U151" i="28"/>
  <c r="V151" i="28" s="1"/>
  <c r="N151" i="28"/>
  <c r="O151" i="28" s="1"/>
  <c r="Y151" i="28" s="1"/>
  <c r="K190" i="28"/>
  <c r="N190" i="28"/>
  <c r="O190" i="28" s="1"/>
  <c r="U190" i="28"/>
  <c r="V190" i="28" s="1"/>
  <c r="Y190" i="28" s="1"/>
  <c r="N155" i="28"/>
  <c r="O155" i="28" s="1"/>
  <c r="U155" i="28"/>
  <c r="V155" i="28" s="1"/>
  <c r="Y155" i="28" s="1"/>
  <c r="K155" i="28"/>
  <c r="U195" i="28"/>
  <c r="V195" i="28" s="1"/>
  <c r="K195" i="28"/>
  <c r="N195" i="28"/>
  <c r="O195" i="28" s="1"/>
  <c r="Y195" i="28" s="1"/>
  <c r="K110" i="28"/>
  <c r="N110" i="28"/>
  <c r="O110" i="28" s="1"/>
  <c r="U110" i="28"/>
  <c r="V110" i="28" s="1"/>
  <c r="N174" i="28"/>
  <c r="O174" i="28" s="1"/>
  <c r="U174" i="28"/>
  <c r="V174" i="28" s="1"/>
  <c r="K174" i="28"/>
  <c r="U102" i="28"/>
  <c r="V102" i="28" s="1"/>
  <c r="N102" i="28"/>
  <c r="O102" i="28" s="1"/>
  <c r="Y102" i="28" s="1"/>
  <c r="K102" i="28"/>
  <c r="N84" i="28"/>
  <c r="O84" i="28" s="1"/>
  <c r="K84" i="28"/>
  <c r="U84" i="28"/>
  <c r="V84" i="28" s="1"/>
  <c r="N166" i="28"/>
  <c r="O166" i="28" s="1"/>
  <c r="K166" i="28"/>
  <c r="U166" i="28"/>
  <c r="V166" i="28" s="1"/>
  <c r="U221" i="28"/>
  <c r="V221" i="28" s="1"/>
  <c r="N221" i="28"/>
  <c r="O221" i="28" s="1"/>
  <c r="K221" i="28"/>
  <c r="U150" i="28"/>
  <c r="V150" i="28" s="1"/>
  <c r="K150" i="28"/>
  <c r="N150" i="28"/>
  <c r="O150" i="28" s="1"/>
  <c r="H67" i="33"/>
  <c r="I67" i="33"/>
  <c r="J67" i="33" s="1"/>
  <c r="U67" i="33" s="1"/>
  <c r="V67" i="33" s="1"/>
  <c r="D67" i="33"/>
  <c r="R67" i="33" s="1"/>
  <c r="G67" i="33"/>
  <c r="C67" i="33"/>
  <c r="AD67" i="33" s="1"/>
  <c r="E67" i="33"/>
  <c r="F67" i="33"/>
  <c r="H145" i="33"/>
  <c r="I145" i="33"/>
  <c r="J145" i="33" s="1"/>
  <c r="U145" i="33" s="1"/>
  <c r="V145" i="33" s="1"/>
  <c r="F145" i="33"/>
  <c r="G145" i="33"/>
  <c r="L145" i="33" s="1"/>
  <c r="M145" i="33" s="1"/>
  <c r="D145" i="33"/>
  <c r="R145" i="33" s="1"/>
  <c r="E145" i="33"/>
  <c r="C145" i="33"/>
  <c r="AD145" i="33" s="1"/>
  <c r="D137" i="33"/>
  <c r="R137" i="33" s="1"/>
  <c r="R138" i="33" s="1"/>
  <c r="C137" i="33"/>
  <c r="AD137" i="33" s="1"/>
  <c r="E137" i="33"/>
  <c r="I137" i="33"/>
  <c r="J137" i="33" s="1"/>
  <c r="U137" i="33" s="1"/>
  <c r="V137" i="33" s="1"/>
  <c r="H137" i="33"/>
  <c r="F137" i="33"/>
  <c r="G137" i="33"/>
  <c r="C72" i="33"/>
  <c r="AD72" i="33" s="1"/>
  <c r="I72" i="33"/>
  <c r="J72" i="33" s="1"/>
  <c r="U72" i="33" s="1"/>
  <c r="V72" i="33" s="1"/>
  <c r="H72" i="33"/>
  <c r="E72" i="33"/>
  <c r="G72" i="33"/>
  <c r="F72" i="33"/>
  <c r="D72" i="33"/>
  <c r="R72" i="33" s="1"/>
  <c r="G110" i="33"/>
  <c r="D110" i="33"/>
  <c r="R110" i="33" s="1"/>
  <c r="I110" i="33"/>
  <c r="J110" i="33" s="1"/>
  <c r="U110" i="33" s="1"/>
  <c r="V110" i="33" s="1"/>
  <c r="E110" i="33"/>
  <c r="H110" i="33"/>
  <c r="C110" i="33"/>
  <c r="AD110" i="33" s="1"/>
  <c r="F110" i="33"/>
  <c r="F74" i="33"/>
  <c r="H74" i="33"/>
  <c r="I74" i="33"/>
  <c r="J74" i="33" s="1"/>
  <c r="U74" i="33" s="1"/>
  <c r="V74" i="33" s="1"/>
  <c r="G74" i="33"/>
  <c r="L74" i="33" s="1"/>
  <c r="M74" i="33" s="1"/>
  <c r="D74" i="33"/>
  <c r="R74" i="33" s="1"/>
  <c r="C74" i="33"/>
  <c r="AD74" i="33" s="1"/>
  <c r="E74" i="33"/>
  <c r="G174" i="33"/>
  <c r="H174" i="33"/>
  <c r="D174" i="33"/>
  <c r="R174" i="33" s="1"/>
  <c r="E174" i="33"/>
  <c r="I174" i="33"/>
  <c r="J174" i="33" s="1"/>
  <c r="U174" i="33" s="1"/>
  <c r="V174" i="33" s="1"/>
  <c r="C174" i="33"/>
  <c r="AD174" i="33" s="1"/>
  <c r="F174" i="33"/>
  <c r="E97" i="33"/>
  <c r="I97" i="33"/>
  <c r="J97" i="33" s="1"/>
  <c r="U97" i="33" s="1"/>
  <c r="V97" i="33" s="1"/>
  <c r="D97" i="33"/>
  <c r="R97" i="33" s="1"/>
  <c r="F97" i="33"/>
  <c r="G97" i="33"/>
  <c r="L97" i="33" s="1"/>
  <c r="M97" i="33" s="1"/>
  <c r="C97" i="33"/>
  <c r="AD97" i="33" s="1"/>
  <c r="H97" i="33"/>
  <c r="H210" i="33"/>
  <c r="G210" i="33"/>
  <c r="I210" i="33"/>
  <c r="J210" i="33" s="1"/>
  <c r="U210" i="33" s="1"/>
  <c r="V210" i="33" s="1"/>
  <c r="F210" i="33"/>
  <c r="C210" i="33"/>
  <c r="AD210" i="33" s="1"/>
  <c r="D210" i="33"/>
  <c r="R210" i="33" s="1"/>
  <c r="E210" i="33"/>
  <c r="F192" i="33"/>
  <c r="I192" i="33"/>
  <c r="J192" i="33" s="1"/>
  <c r="U192" i="33" s="1"/>
  <c r="V192" i="33" s="1"/>
  <c r="H192" i="33"/>
  <c r="G192" i="33"/>
  <c r="L192" i="33" s="1"/>
  <c r="M192" i="33" s="1"/>
  <c r="E192" i="33"/>
  <c r="D192" i="33"/>
  <c r="R192" i="33" s="1"/>
  <c r="C192" i="33"/>
  <c r="AD192" i="33" s="1"/>
  <c r="H109" i="33"/>
  <c r="C109" i="33"/>
  <c r="AD109" i="33" s="1"/>
  <c r="D109" i="33"/>
  <c r="R109" i="33" s="1"/>
  <c r="G109" i="33"/>
  <c r="L109" i="33" s="1"/>
  <c r="M109" i="33" s="1"/>
  <c r="E109" i="33"/>
  <c r="I109" i="33"/>
  <c r="J109" i="33" s="1"/>
  <c r="U109" i="33" s="1"/>
  <c r="V109" i="33" s="1"/>
  <c r="F109" i="33"/>
  <c r="C219" i="33"/>
  <c r="AD219" i="33" s="1"/>
  <c r="D219" i="33"/>
  <c r="R219" i="33" s="1"/>
  <c r="G219" i="33"/>
  <c r="L219" i="33" s="1"/>
  <c r="M219" i="33" s="1"/>
  <c r="E219" i="33"/>
  <c r="F219" i="33"/>
  <c r="H219" i="33"/>
  <c r="K219" i="33" s="1"/>
  <c r="I219" i="33"/>
  <c r="J219" i="33" s="1"/>
  <c r="E199" i="33"/>
  <c r="G199" i="33"/>
  <c r="L199" i="33" s="1"/>
  <c r="M199" i="33" s="1"/>
  <c r="H199" i="33"/>
  <c r="F199" i="33"/>
  <c r="I199" i="33"/>
  <c r="J199" i="33" s="1"/>
  <c r="U199" i="33" s="1"/>
  <c r="V199" i="33" s="1"/>
  <c r="D199" i="33"/>
  <c r="R199" i="33" s="1"/>
  <c r="C199" i="33"/>
  <c r="AD199" i="33" s="1"/>
  <c r="E167" i="33"/>
  <c r="C167" i="33"/>
  <c r="AD167" i="33" s="1"/>
  <c r="I167" i="33"/>
  <c r="J167" i="33" s="1"/>
  <c r="U167" i="33" s="1"/>
  <c r="V167" i="33" s="1"/>
  <c r="D167" i="33"/>
  <c r="R167" i="33" s="1"/>
  <c r="H167" i="33"/>
  <c r="G167" i="33"/>
  <c r="L167" i="33" s="1"/>
  <c r="M167" i="33" s="1"/>
  <c r="F167" i="33"/>
  <c r="E73" i="33"/>
  <c r="D73" i="33"/>
  <c r="R73" i="33" s="1"/>
  <c r="C73" i="33"/>
  <c r="AD73" i="33" s="1"/>
  <c r="H73" i="33"/>
  <c r="G73" i="33"/>
  <c r="L73" i="33" s="1"/>
  <c r="M73" i="33" s="1"/>
  <c r="I73" i="33"/>
  <c r="J73" i="33" s="1"/>
  <c r="U73" i="33" s="1"/>
  <c r="V73" i="33" s="1"/>
  <c r="F73" i="33"/>
  <c r="F208" i="33"/>
  <c r="I208" i="33"/>
  <c r="J208" i="33" s="1"/>
  <c r="U208" i="33" s="1"/>
  <c r="V208" i="33" s="1"/>
  <c r="H208" i="33"/>
  <c r="G208" i="33"/>
  <c r="C208" i="33"/>
  <c r="AD208" i="33" s="1"/>
  <c r="D208" i="33"/>
  <c r="R208" i="33" s="1"/>
  <c r="E208" i="33"/>
  <c r="H64" i="33"/>
  <c r="G64" i="33"/>
  <c r="F64" i="33"/>
  <c r="D64" i="33"/>
  <c r="R64" i="33" s="1"/>
  <c r="I64" i="33"/>
  <c r="J64" i="33" s="1"/>
  <c r="E64" i="33"/>
  <c r="C64" i="33"/>
  <c r="AD64" i="33" s="1"/>
  <c r="I214" i="33"/>
  <c r="J214" i="33" s="1"/>
  <c r="U214" i="33" s="1"/>
  <c r="V214" i="33" s="1"/>
  <c r="H214" i="33"/>
  <c r="F214" i="33"/>
  <c r="E214" i="33"/>
  <c r="G214" i="33"/>
  <c r="L214" i="33" s="1"/>
  <c r="M214" i="33" s="1"/>
  <c r="D214" i="33"/>
  <c r="R214" i="33" s="1"/>
  <c r="C214" i="33"/>
  <c r="AD214" i="33" s="1"/>
  <c r="G207" i="33"/>
  <c r="D207" i="33"/>
  <c r="R207" i="33" s="1"/>
  <c r="C207" i="33"/>
  <c r="AD207" i="33" s="1"/>
  <c r="H207" i="33"/>
  <c r="I207" i="33"/>
  <c r="J207" i="33" s="1"/>
  <c r="U207" i="33" s="1"/>
  <c r="V207" i="33" s="1"/>
  <c r="F207" i="33"/>
  <c r="E207" i="33"/>
  <c r="E84" i="33"/>
  <c r="F84" i="33"/>
  <c r="I84" i="33"/>
  <c r="J84" i="33" s="1"/>
  <c r="U84" i="33" s="1"/>
  <c r="V84" i="33" s="1"/>
  <c r="C84" i="33"/>
  <c r="AD84" i="33" s="1"/>
  <c r="G84" i="33"/>
  <c r="L84" i="33" s="1"/>
  <c r="M84" i="33" s="1"/>
  <c r="H84" i="33"/>
  <c r="D84" i="33"/>
  <c r="R84" i="33" s="1"/>
  <c r="E173" i="33"/>
  <c r="F173" i="33"/>
  <c r="I173" i="33"/>
  <c r="J173" i="33" s="1"/>
  <c r="U173" i="33" s="1"/>
  <c r="V173" i="33" s="1"/>
  <c r="D173" i="33"/>
  <c r="R173" i="33" s="1"/>
  <c r="H173" i="33"/>
  <c r="C173" i="33"/>
  <c r="AD173" i="33" s="1"/>
  <c r="G173" i="33"/>
  <c r="L173" i="33" s="1"/>
  <c r="M173" i="33" s="1"/>
  <c r="F143" i="30"/>
  <c r="E143" i="30"/>
  <c r="I143" i="30"/>
  <c r="J143" i="30" s="1"/>
  <c r="U143" i="30" s="1"/>
  <c r="V143" i="30" s="1"/>
  <c r="G143" i="30"/>
  <c r="L143" i="30" s="1"/>
  <c r="M143" i="30" s="1"/>
  <c r="C143" i="30"/>
  <c r="AD143" i="30" s="1"/>
  <c r="H143" i="30"/>
  <c r="D143" i="30"/>
  <c r="R143" i="30" s="1"/>
  <c r="C169" i="30"/>
  <c r="AD169" i="30" s="1"/>
  <c r="F169" i="30"/>
  <c r="E169" i="30"/>
  <c r="H169" i="30"/>
  <c r="I169" i="30"/>
  <c r="J169" i="30" s="1"/>
  <c r="U169" i="30" s="1"/>
  <c r="V169" i="30" s="1"/>
  <c r="G169" i="30"/>
  <c r="L169" i="30" s="1"/>
  <c r="M169" i="30" s="1"/>
  <c r="D169" i="30"/>
  <c r="R169" i="30" s="1"/>
  <c r="F88" i="30"/>
  <c r="C88" i="30"/>
  <c r="AD88" i="30" s="1"/>
  <c r="E88" i="30"/>
  <c r="I88" i="30"/>
  <c r="J88" i="30" s="1"/>
  <c r="U88" i="30" s="1"/>
  <c r="V88" i="30" s="1"/>
  <c r="H88" i="30"/>
  <c r="D88" i="30"/>
  <c r="G88" i="30"/>
  <c r="L88" i="30" s="1"/>
  <c r="M88" i="30" s="1"/>
  <c r="G104" i="30"/>
  <c r="L104" i="30" s="1"/>
  <c r="M104" i="30" s="1"/>
  <c r="C104" i="30"/>
  <c r="AD104" i="30" s="1"/>
  <c r="E104" i="30"/>
  <c r="I104" i="30"/>
  <c r="J104" i="30" s="1"/>
  <c r="U104" i="30" s="1"/>
  <c r="V104" i="30" s="1"/>
  <c r="F104" i="30"/>
  <c r="H104" i="30"/>
  <c r="K104" i="30" s="1"/>
  <c r="AB104" i="30" s="1"/>
  <c r="D104" i="30"/>
  <c r="R104" i="30" s="1"/>
  <c r="I127" i="30"/>
  <c r="J127" i="30" s="1"/>
  <c r="U127" i="30" s="1"/>
  <c r="V127" i="30" s="1"/>
  <c r="H127" i="30"/>
  <c r="F127" i="30"/>
  <c r="G127" i="30"/>
  <c r="L127" i="30" s="1"/>
  <c r="M127" i="30" s="1"/>
  <c r="D127" i="30"/>
  <c r="R127" i="30" s="1"/>
  <c r="E127" i="30"/>
  <c r="C127" i="30"/>
  <c r="AD127" i="30" s="1"/>
  <c r="H129" i="30"/>
  <c r="I129" i="30"/>
  <c r="J129" i="30" s="1"/>
  <c r="U129" i="30" s="1"/>
  <c r="V129" i="30" s="1"/>
  <c r="E129" i="30"/>
  <c r="F129" i="30"/>
  <c r="D129" i="30"/>
  <c r="R129" i="30" s="1"/>
  <c r="C129" i="30"/>
  <c r="AD129" i="30" s="1"/>
  <c r="G129" i="30"/>
  <c r="L129" i="30" s="1"/>
  <c r="M129" i="30" s="1"/>
  <c r="F164" i="30"/>
  <c r="G164" i="30"/>
  <c r="L164" i="30" s="1"/>
  <c r="M164" i="30" s="1"/>
  <c r="C164" i="30"/>
  <c r="AD164" i="30" s="1"/>
  <c r="H164" i="30"/>
  <c r="I164" i="30"/>
  <c r="J164" i="30" s="1"/>
  <c r="U164" i="30" s="1"/>
  <c r="V164" i="30" s="1"/>
  <c r="D164" i="30"/>
  <c r="R164" i="30" s="1"/>
  <c r="E164" i="30"/>
  <c r="E175" i="30"/>
  <c r="D175" i="30"/>
  <c r="R175" i="30" s="1"/>
  <c r="H175" i="30"/>
  <c r="G175" i="30"/>
  <c r="L175" i="30" s="1"/>
  <c r="M175" i="30" s="1"/>
  <c r="F175" i="30"/>
  <c r="C175" i="30"/>
  <c r="AD175" i="30" s="1"/>
  <c r="I175" i="30"/>
  <c r="J175" i="30" s="1"/>
  <c r="U175" i="30" s="1"/>
  <c r="V175" i="30" s="1"/>
  <c r="D71" i="30"/>
  <c r="R71" i="30" s="1"/>
  <c r="G71" i="30"/>
  <c r="L71" i="30" s="1"/>
  <c r="M71" i="30" s="1"/>
  <c r="H71" i="30"/>
  <c r="C71" i="30"/>
  <c r="AD71" i="30" s="1"/>
  <c r="I71" i="30"/>
  <c r="J71" i="30" s="1"/>
  <c r="U71" i="30" s="1"/>
  <c r="V71" i="30" s="1"/>
  <c r="E71" i="30"/>
  <c r="F71" i="30"/>
  <c r="I51" i="30"/>
  <c r="J51" i="30" s="1"/>
  <c r="G51" i="30"/>
  <c r="L51" i="30" s="1"/>
  <c r="M51" i="30" s="1"/>
  <c r="E51" i="30"/>
  <c r="H51" i="30"/>
  <c r="F51" i="30"/>
  <c r="D51" i="30"/>
  <c r="R51" i="30" s="1"/>
  <c r="C51" i="30"/>
  <c r="AD51" i="30" s="1"/>
  <c r="E116" i="30"/>
  <c r="D116" i="30"/>
  <c r="R116" i="30" s="1"/>
  <c r="C116" i="30"/>
  <c r="AD116" i="30" s="1"/>
  <c r="G116" i="30"/>
  <c r="L116" i="30" s="1"/>
  <c r="M116" i="30" s="1"/>
  <c r="H116" i="30"/>
  <c r="F116" i="30"/>
  <c r="I116" i="30"/>
  <c r="J116" i="30" s="1"/>
  <c r="U116" i="30" s="1"/>
  <c r="V116" i="30" s="1"/>
  <c r="F184" i="30"/>
  <c r="E184" i="30"/>
  <c r="H184" i="30"/>
  <c r="K184" i="30" s="1"/>
  <c r="I184" i="30"/>
  <c r="J184" i="30" s="1"/>
  <c r="U184" i="30" s="1"/>
  <c r="V184" i="30" s="1"/>
  <c r="G184" i="30"/>
  <c r="L184" i="30" s="1"/>
  <c r="M184" i="30" s="1"/>
  <c r="D184" i="30"/>
  <c r="R184" i="30" s="1"/>
  <c r="C184" i="30"/>
  <c r="AD184" i="30" s="1"/>
  <c r="D181" i="30"/>
  <c r="R181" i="30" s="1"/>
  <c r="E181" i="30"/>
  <c r="F181" i="30"/>
  <c r="H181" i="30"/>
  <c r="G181" i="30"/>
  <c r="L181" i="30" s="1"/>
  <c r="M181" i="30" s="1"/>
  <c r="C181" i="30"/>
  <c r="AD181" i="30" s="1"/>
  <c r="I181" i="30"/>
  <c r="J181" i="30" s="1"/>
  <c r="U181" i="30" s="1"/>
  <c r="V181" i="30" s="1"/>
  <c r="I91" i="30"/>
  <c r="J91" i="30" s="1"/>
  <c r="U91" i="30" s="1"/>
  <c r="V91" i="30" s="1"/>
  <c r="C91" i="30"/>
  <c r="AD91" i="30" s="1"/>
  <c r="G91" i="30"/>
  <c r="L91" i="30" s="1"/>
  <c r="M91" i="30" s="1"/>
  <c r="E91" i="30"/>
  <c r="D91" i="30"/>
  <c r="R91" i="30" s="1"/>
  <c r="H91" i="30"/>
  <c r="F91" i="30"/>
  <c r="D208" i="30"/>
  <c r="R208" i="30" s="1"/>
  <c r="C208" i="30"/>
  <c r="AD208" i="30" s="1"/>
  <c r="H208" i="30"/>
  <c r="K208" i="30" s="1"/>
  <c r="F208" i="30"/>
  <c r="E208" i="30"/>
  <c r="G208" i="30"/>
  <c r="L208" i="30" s="1"/>
  <c r="M208" i="30" s="1"/>
  <c r="I208" i="30"/>
  <c r="J208" i="30" s="1"/>
  <c r="U208" i="30" s="1"/>
  <c r="V208" i="30" s="1"/>
  <c r="H222" i="30"/>
  <c r="K222" i="30" s="1"/>
  <c r="I222" i="30"/>
  <c r="J222" i="30" s="1"/>
  <c r="U222" i="30" s="1"/>
  <c r="V222" i="30" s="1"/>
  <c r="E222" i="30"/>
  <c r="G222" i="30"/>
  <c r="L222" i="30" s="1"/>
  <c r="M222" i="30" s="1"/>
  <c r="F222" i="30"/>
  <c r="C222" i="30"/>
  <c r="AD222" i="30" s="1"/>
  <c r="D222" i="30"/>
  <c r="R222" i="30" s="1"/>
  <c r="E183" i="30"/>
  <c r="C183" i="30"/>
  <c r="AD183" i="30" s="1"/>
  <c r="I183" i="30"/>
  <c r="J183" i="30" s="1"/>
  <c r="U183" i="30" s="1"/>
  <c r="V183" i="30" s="1"/>
  <c r="F183" i="30"/>
  <c r="D183" i="30"/>
  <c r="R183" i="30" s="1"/>
  <c r="G183" i="30"/>
  <c r="L183" i="30" s="1"/>
  <c r="M183" i="30" s="1"/>
  <c r="H183" i="30"/>
  <c r="E215" i="30"/>
  <c r="I215" i="30"/>
  <c r="J215" i="30" s="1"/>
  <c r="U215" i="30" s="1"/>
  <c r="V215" i="30" s="1"/>
  <c r="F215" i="30"/>
  <c r="H215" i="30"/>
  <c r="K215" i="30" s="1"/>
  <c r="D215" i="30"/>
  <c r="R215" i="30" s="1"/>
  <c r="C215" i="30"/>
  <c r="AD215" i="30" s="1"/>
  <c r="G215" i="30"/>
  <c r="L215" i="30" s="1"/>
  <c r="M215" i="30" s="1"/>
  <c r="C107" i="30"/>
  <c r="AD107" i="30" s="1"/>
  <c r="F107" i="30"/>
  <c r="G107" i="30"/>
  <c r="L107" i="30" s="1"/>
  <c r="M107" i="30" s="1"/>
  <c r="I107" i="30"/>
  <c r="J107" i="30" s="1"/>
  <c r="U107" i="30" s="1"/>
  <c r="V107" i="30" s="1"/>
  <c r="H107" i="30"/>
  <c r="E107" i="30"/>
  <c r="D107" i="30"/>
  <c r="R107" i="30" s="1"/>
  <c r="F69" i="30"/>
  <c r="G69" i="30"/>
  <c r="L69" i="30" s="1"/>
  <c r="M69" i="30" s="1"/>
  <c r="H69" i="30"/>
  <c r="K69" i="30" s="1"/>
  <c r="I69" i="30"/>
  <c r="J69" i="30" s="1"/>
  <c r="U69" i="30" s="1"/>
  <c r="V69" i="30" s="1"/>
  <c r="E69" i="30"/>
  <c r="D69" i="30"/>
  <c r="R69" i="30" s="1"/>
  <c r="C69" i="30"/>
  <c r="AD69" i="30" s="1"/>
  <c r="E223" i="30"/>
  <c r="D223" i="30"/>
  <c r="R223" i="30" s="1"/>
  <c r="G223" i="30"/>
  <c r="L223" i="30" s="1"/>
  <c r="M223" i="30" s="1"/>
  <c r="I223" i="30"/>
  <c r="J223" i="30" s="1"/>
  <c r="U223" i="30" s="1"/>
  <c r="V223" i="30" s="1"/>
  <c r="C223" i="30"/>
  <c r="AD223" i="30" s="1"/>
  <c r="H223" i="30"/>
  <c r="F223" i="30"/>
  <c r="C221" i="30"/>
  <c r="AD221" i="30" s="1"/>
  <c r="G221" i="30"/>
  <c r="L221" i="30" s="1"/>
  <c r="M221" i="30" s="1"/>
  <c r="H221" i="30"/>
  <c r="E221" i="30"/>
  <c r="D221" i="30"/>
  <c r="R221" i="30" s="1"/>
  <c r="F221" i="30"/>
  <c r="I221" i="30"/>
  <c r="J221" i="30" s="1"/>
  <c r="U221" i="30" s="1"/>
  <c r="V221" i="30" s="1"/>
  <c r="E213" i="30"/>
  <c r="D213" i="30"/>
  <c r="C213" i="30"/>
  <c r="AD213" i="30" s="1"/>
  <c r="H213" i="30"/>
  <c r="G213" i="30"/>
  <c r="L213" i="30" s="1"/>
  <c r="M213" i="30" s="1"/>
  <c r="F213" i="30"/>
  <c r="I213" i="30"/>
  <c r="J213" i="30" s="1"/>
  <c r="U213" i="30" s="1"/>
  <c r="V213" i="30" s="1"/>
  <c r="E110" i="30"/>
  <c r="C110" i="30"/>
  <c r="AD110" i="30" s="1"/>
  <c r="H110" i="30"/>
  <c r="F110" i="30"/>
  <c r="G110" i="30"/>
  <c r="L110" i="30" s="1"/>
  <c r="M110" i="30" s="1"/>
  <c r="I110" i="30"/>
  <c r="J110" i="30" s="1"/>
  <c r="U110" i="30" s="1"/>
  <c r="V110" i="30" s="1"/>
  <c r="D110" i="30"/>
  <c r="R110" i="30" s="1"/>
  <c r="H134" i="32"/>
  <c r="E134" i="32"/>
  <c r="I134" i="32"/>
  <c r="J134" i="32" s="1"/>
  <c r="G134" i="32"/>
  <c r="L134" i="32" s="1"/>
  <c r="M134" i="32" s="1"/>
  <c r="D134" i="32"/>
  <c r="R134" i="32" s="1"/>
  <c r="F134" i="32"/>
  <c r="C134" i="32"/>
  <c r="AD134" i="32" s="1"/>
  <c r="C102" i="32"/>
  <c r="AD102" i="32" s="1"/>
  <c r="E102" i="32"/>
  <c r="H102" i="32"/>
  <c r="K102" i="32" s="1"/>
  <c r="I102" i="32"/>
  <c r="J102" i="32" s="1"/>
  <c r="F102" i="32"/>
  <c r="G102" i="32"/>
  <c r="L102" i="32" s="1"/>
  <c r="M102" i="32" s="1"/>
  <c r="D102" i="32"/>
  <c r="R102" i="32" s="1"/>
  <c r="E218" i="32"/>
  <c r="H218" i="32"/>
  <c r="I218" i="32"/>
  <c r="J218" i="32" s="1"/>
  <c r="G218" i="32"/>
  <c r="L218" i="32" s="1"/>
  <c r="M218" i="32" s="1"/>
  <c r="F218" i="32"/>
  <c r="D218" i="32"/>
  <c r="R218" i="32" s="1"/>
  <c r="C218" i="32"/>
  <c r="AD218" i="32" s="1"/>
  <c r="I111" i="32"/>
  <c r="J111" i="32" s="1"/>
  <c r="E111" i="32"/>
  <c r="C111" i="32"/>
  <c r="AD111" i="32" s="1"/>
  <c r="H111" i="32"/>
  <c r="K111" i="32" s="1"/>
  <c r="G111" i="32"/>
  <c r="L111" i="32" s="1"/>
  <c r="M111" i="32" s="1"/>
  <c r="F111" i="32"/>
  <c r="D111" i="32"/>
  <c r="R111" i="32" s="1"/>
  <c r="G140" i="32"/>
  <c r="L140" i="32" s="1"/>
  <c r="M140" i="32" s="1"/>
  <c r="D140" i="32"/>
  <c r="R140" i="32" s="1"/>
  <c r="F140" i="32"/>
  <c r="H140" i="32"/>
  <c r="E140" i="32"/>
  <c r="I140" i="32"/>
  <c r="J140" i="32" s="1"/>
  <c r="C140" i="32"/>
  <c r="AD140" i="32" s="1"/>
  <c r="D208" i="32"/>
  <c r="R208" i="32" s="1"/>
  <c r="I208" i="32"/>
  <c r="J208" i="32" s="1"/>
  <c r="F208" i="32"/>
  <c r="H208" i="32"/>
  <c r="E208" i="32"/>
  <c r="G208" i="32"/>
  <c r="L208" i="32" s="1"/>
  <c r="M208" i="32" s="1"/>
  <c r="C208" i="32"/>
  <c r="AD208" i="32" s="1"/>
  <c r="K54" i="31"/>
  <c r="N54" i="31"/>
  <c r="O54" i="31" s="1"/>
  <c r="U54" i="31"/>
  <c r="V54" i="31" s="1"/>
  <c r="U77" i="31"/>
  <c r="V77" i="31" s="1"/>
  <c r="K77" i="31"/>
  <c r="N77" i="31"/>
  <c r="O77" i="31" s="1"/>
  <c r="Y77" i="31" s="1"/>
  <c r="K142" i="31"/>
  <c r="U142" i="31"/>
  <c r="V142" i="31" s="1"/>
  <c r="N142" i="31"/>
  <c r="O142" i="31" s="1"/>
  <c r="U197" i="31"/>
  <c r="V197" i="31" s="1"/>
  <c r="N197" i="31"/>
  <c r="O197" i="31" s="1"/>
  <c r="K197" i="31"/>
  <c r="N184" i="31"/>
  <c r="O184" i="31" s="1"/>
  <c r="K184" i="31"/>
  <c r="U184" i="31"/>
  <c r="V184" i="31" s="1"/>
  <c r="N110" i="31"/>
  <c r="O110" i="31" s="1"/>
  <c r="U110" i="31"/>
  <c r="V110" i="31" s="1"/>
  <c r="K110" i="31"/>
  <c r="K170" i="31"/>
  <c r="N170" i="31"/>
  <c r="O170" i="31" s="1"/>
  <c r="U170" i="31"/>
  <c r="V170" i="31" s="1"/>
  <c r="K56" i="31"/>
  <c r="N56" i="31"/>
  <c r="O56" i="31" s="1"/>
  <c r="U56" i="31"/>
  <c r="V56" i="31" s="1"/>
  <c r="U137" i="31"/>
  <c r="V137" i="31" s="1"/>
  <c r="K137" i="31"/>
  <c r="N137" i="31"/>
  <c r="O137" i="31" s="1"/>
  <c r="U126" i="28"/>
  <c r="V126" i="28" s="1"/>
  <c r="N126" i="28"/>
  <c r="O126" i="28" s="1"/>
  <c r="Y126" i="28" s="1"/>
  <c r="K126" i="28"/>
  <c r="N182" i="28"/>
  <c r="O182" i="28" s="1"/>
  <c r="K182" i="28"/>
  <c r="U182" i="28"/>
  <c r="V182" i="28" s="1"/>
  <c r="U148" i="28"/>
  <c r="V148" i="28" s="1"/>
  <c r="N148" i="28"/>
  <c r="O148" i="28" s="1"/>
  <c r="K148" i="28"/>
  <c r="N219" i="28"/>
  <c r="O219" i="28" s="1"/>
  <c r="K219" i="28"/>
  <c r="U219" i="28"/>
  <c r="V219" i="28" s="1"/>
  <c r="K176" i="28"/>
  <c r="N176" i="28"/>
  <c r="O176" i="28" s="1"/>
  <c r="U176" i="28"/>
  <c r="V176" i="28" s="1"/>
  <c r="K163" i="28"/>
  <c r="N163" i="28"/>
  <c r="O163" i="28" s="1"/>
  <c r="U163" i="28"/>
  <c r="V163" i="28" s="1"/>
  <c r="Y163" i="28" s="1"/>
  <c r="K170" i="28"/>
  <c r="U170" i="28"/>
  <c r="V170" i="28" s="1"/>
  <c r="N170" i="28"/>
  <c r="O170" i="28" s="1"/>
  <c r="U205" i="28"/>
  <c r="V205" i="28" s="1"/>
  <c r="N205" i="28"/>
  <c r="O205" i="28" s="1"/>
  <c r="Y205" i="28" s="1"/>
  <c r="K205" i="28"/>
  <c r="K178" i="28"/>
  <c r="U178" i="28"/>
  <c r="V178" i="28" s="1"/>
  <c r="N178" i="28"/>
  <c r="O178" i="28" s="1"/>
  <c r="Y178" i="28" s="1"/>
  <c r="N115" i="28"/>
  <c r="O115" i="28" s="1"/>
  <c r="K115" i="28"/>
  <c r="U115" i="28"/>
  <c r="V115" i="28" s="1"/>
  <c r="U70" i="28"/>
  <c r="V70" i="28" s="1"/>
  <c r="N70" i="28"/>
  <c r="O70" i="28" s="1"/>
  <c r="K70" i="28"/>
  <c r="K117" i="28"/>
  <c r="N117" i="28"/>
  <c r="O117" i="28" s="1"/>
  <c r="U117" i="28"/>
  <c r="V117" i="28" s="1"/>
  <c r="K141" i="28"/>
  <c r="N141" i="28"/>
  <c r="O141" i="28" s="1"/>
  <c r="U141" i="28"/>
  <c r="V141" i="28" s="1"/>
  <c r="Y141" i="28" s="1"/>
  <c r="U80" i="28"/>
  <c r="V80" i="28" s="1"/>
  <c r="N80" i="28"/>
  <c r="O80" i="28" s="1"/>
  <c r="K80" i="28"/>
  <c r="N144" i="28"/>
  <c r="O144" i="28" s="1"/>
  <c r="K144" i="28"/>
  <c r="U144" i="28"/>
  <c r="V144" i="28" s="1"/>
  <c r="Y144" i="28" s="1"/>
  <c r="N198" i="28"/>
  <c r="O198" i="28" s="1"/>
  <c r="K198" i="28"/>
  <c r="U198" i="28"/>
  <c r="V198" i="28" s="1"/>
  <c r="K143" i="28"/>
  <c r="N143" i="28"/>
  <c r="O143" i="28" s="1"/>
  <c r="U143" i="28"/>
  <c r="V143" i="28" s="1"/>
  <c r="N172" i="28"/>
  <c r="O172" i="28" s="1"/>
  <c r="U172" i="28"/>
  <c r="V172" i="28" s="1"/>
  <c r="K172" i="28"/>
  <c r="N215" i="28"/>
  <c r="O215" i="28" s="1"/>
  <c r="K215" i="28"/>
  <c r="U215" i="28"/>
  <c r="V215" i="28" s="1"/>
  <c r="K57" i="28"/>
  <c r="N57" i="28"/>
  <c r="O57" i="28" s="1"/>
  <c r="U57" i="28"/>
  <c r="V57" i="28" s="1"/>
  <c r="U177" i="28"/>
  <c r="V177" i="28" s="1"/>
  <c r="K177" i="28"/>
  <c r="N177" i="28"/>
  <c r="O177" i="28" s="1"/>
  <c r="K168" i="28"/>
  <c r="N168" i="28"/>
  <c r="O168" i="28" s="1"/>
  <c r="U168" i="28"/>
  <c r="V168" i="28" s="1"/>
  <c r="Y168" i="28" s="1"/>
  <c r="D148" i="33"/>
  <c r="R148" i="33" s="1"/>
  <c r="H148" i="33"/>
  <c r="G148" i="33"/>
  <c r="I148" i="33"/>
  <c r="J148" i="33" s="1"/>
  <c r="U148" i="33" s="1"/>
  <c r="V148" i="33" s="1"/>
  <c r="F148" i="33"/>
  <c r="E148" i="33"/>
  <c r="C148" i="33"/>
  <c r="AD148" i="33" s="1"/>
  <c r="D53" i="33"/>
  <c r="R53" i="33" s="1"/>
  <c r="H53" i="33"/>
  <c r="E53" i="33"/>
  <c r="F53" i="33"/>
  <c r="C53" i="33"/>
  <c r="AD53" i="33" s="1"/>
  <c r="I53" i="33"/>
  <c r="J53" i="33" s="1"/>
  <c r="U53" i="33" s="1"/>
  <c r="V53" i="33" s="1"/>
  <c r="G53" i="33"/>
  <c r="L53" i="33" s="1"/>
  <c r="M53" i="33" s="1"/>
  <c r="I55" i="33"/>
  <c r="J55" i="33" s="1"/>
  <c r="G55" i="33"/>
  <c r="H55" i="33"/>
  <c r="K55" i="33" s="1"/>
  <c r="F55" i="33"/>
  <c r="D55" i="33"/>
  <c r="R55" i="33" s="1"/>
  <c r="E55" i="33"/>
  <c r="C55" i="33"/>
  <c r="AD55" i="33" s="1"/>
  <c r="D124" i="33"/>
  <c r="R124" i="33" s="1"/>
  <c r="I124" i="33"/>
  <c r="J124" i="33" s="1"/>
  <c r="U124" i="33" s="1"/>
  <c r="V124" i="33" s="1"/>
  <c r="E124" i="33"/>
  <c r="G124" i="33"/>
  <c r="C124" i="33"/>
  <c r="AD124" i="33" s="1"/>
  <c r="F124" i="33"/>
  <c r="H124" i="33"/>
  <c r="K124" i="33" s="1"/>
  <c r="D79" i="33"/>
  <c r="R79" i="33" s="1"/>
  <c r="F79" i="33"/>
  <c r="I79" i="33"/>
  <c r="J79" i="33" s="1"/>
  <c r="U79" i="33" s="1"/>
  <c r="V79" i="33" s="1"/>
  <c r="E79" i="33"/>
  <c r="C79" i="33"/>
  <c r="AD79" i="33" s="1"/>
  <c r="H79" i="33"/>
  <c r="K79" i="33" s="1"/>
  <c r="G79" i="33"/>
  <c r="I52" i="33"/>
  <c r="J52" i="33" s="1"/>
  <c r="U52" i="33" s="1"/>
  <c r="V52" i="33" s="1"/>
  <c r="D52" i="33"/>
  <c r="R52" i="33" s="1"/>
  <c r="E52" i="33"/>
  <c r="C52" i="33"/>
  <c r="AD52" i="33" s="1"/>
  <c r="F52" i="33"/>
  <c r="G52" i="33"/>
  <c r="H52" i="33"/>
  <c r="D77" i="33"/>
  <c r="R77" i="33" s="1"/>
  <c r="C77" i="33"/>
  <c r="AD77" i="33" s="1"/>
  <c r="H77" i="33"/>
  <c r="F77" i="33"/>
  <c r="E77" i="33"/>
  <c r="G77" i="33"/>
  <c r="L77" i="33" s="1"/>
  <c r="M77" i="33" s="1"/>
  <c r="I77" i="33"/>
  <c r="J77" i="33" s="1"/>
  <c r="U77" i="33" s="1"/>
  <c r="V77" i="33" s="1"/>
  <c r="E172" i="33"/>
  <c r="H172" i="33"/>
  <c r="F172" i="33"/>
  <c r="D172" i="33"/>
  <c r="R172" i="33" s="1"/>
  <c r="G172" i="33"/>
  <c r="L172" i="33" s="1"/>
  <c r="M172" i="33" s="1"/>
  <c r="I172" i="33"/>
  <c r="J172" i="33" s="1"/>
  <c r="U172" i="33" s="1"/>
  <c r="V172" i="33" s="1"/>
  <c r="C172" i="33"/>
  <c r="AD172" i="33" s="1"/>
  <c r="E60" i="33"/>
  <c r="C60" i="33"/>
  <c r="AD60" i="33" s="1"/>
  <c r="F60" i="33"/>
  <c r="G60" i="33"/>
  <c r="I60" i="33"/>
  <c r="J60" i="33" s="1"/>
  <c r="U60" i="33" s="1"/>
  <c r="V60" i="33" s="1"/>
  <c r="H60" i="33"/>
  <c r="D60" i="33"/>
  <c r="R60" i="33" s="1"/>
  <c r="C89" i="33"/>
  <c r="AD89" i="33" s="1"/>
  <c r="E89" i="33"/>
  <c r="D89" i="33"/>
  <c r="R89" i="33" s="1"/>
  <c r="H89" i="33"/>
  <c r="G89" i="33"/>
  <c r="L89" i="33" s="1"/>
  <c r="M89" i="33" s="1"/>
  <c r="I89" i="33"/>
  <c r="J89" i="33" s="1"/>
  <c r="U89" i="33" s="1"/>
  <c r="V89" i="33" s="1"/>
  <c r="F89" i="33"/>
  <c r="G222" i="33"/>
  <c r="D222" i="33"/>
  <c r="R222" i="33" s="1"/>
  <c r="F222" i="33"/>
  <c r="H222" i="33"/>
  <c r="I222" i="33"/>
  <c r="J222" i="33" s="1"/>
  <c r="U222" i="33" s="1"/>
  <c r="V222" i="33" s="1"/>
  <c r="C222" i="33"/>
  <c r="AD222" i="33" s="1"/>
  <c r="E222" i="33"/>
  <c r="F186" i="33"/>
  <c r="C186" i="33"/>
  <c r="AD186" i="33" s="1"/>
  <c r="E186" i="33"/>
  <c r="I186" i="33"/>
  <c r="J186" i="33" s="1"/>
  <c r="U186" i="33" s="1"/>
  <c r="V186" i="33" s="1"/>
  <c r="H186" i="33"/>
  <c r="D186" i="33"/>
  <c r="R186" i="33" s="1"/>
  <c r="G186" i="33"/>
  <c r="L186" i="33" s="1"/>
  <c r="M186" i="33" s="1"/>
  <c r="F142" i="33"/>
  <c r="I142" i="33"/>
  <c r="J142" i="33" s="1"/>
  <c r="U142" i="33" s="1"/>
  <c r="V142" i="33" s="1"/>
  <c r="H142" i="33"/>
  <c r="D142" i="33"/>
  <c r="R142" i="33" s="1"/>
  <c r="E142" i="33"/>
  <c r="C142" i="33"/>
  <c r="AD142" i="33" s="1"/>
  <c r="G142" i="33"/>
  <c r="L142" i="33" s="1"/>
  <c r="M142" i="33" s="1"/>
  <c r="H162" i="33"/>
  <c r="F162" i="33"/>
  <c r="D162" i="33"/>
  <c r="R162" i="33" s="1"/>
  <c r="R163" i="33" s="1"/>
  <c r="C162" i="33"/>
  <c r="AD162" i="33" s="1"/>
  <c r="E162" i="33"/>
  <c r="G162" i="33"/>
  <c r="I162" i="33"/>
  <c r="J162" i="33" s="1"/>
  <c r="U162" i="33" s="1"/>
  <c r="V162" i="33" s="1"/>
  <c r="G75" i="33"/>
  <c r="I75" i="33"/>
  <c r="J75" i="33" s="1"/>
  <c r="U75" i="33" s="1"/>
  <c r="V75" i="33" s="1"/>
  <c r="E75" i="33"/>
  <c r="F75" i="33"/>
  <c r="D75" i="33"/>
  <c r="R75" i="33" s="1"/>
  <c r="H75" i="33"/>
  <c r="C75" i="33"/>
  <c r="AD75" i="33" s="1"/>
  <c r="H111" i="33"/>
  <c r="I111" i="33"/>
  <c r="J111" i="33" s="1"/>
  <c r="U111" i="33" s="1"/>
  <c r="V111" i="33" s="1"/>
  <c r="D111" i="33"/>
  <c r="R111" i="33" s="1"/>
  <c r="E111" i="33"/>
  <c r="F111" i="33"/>
  <c r="C111" i="33"/>
  <c r="AD111" i="33" s="1"/>
  <c r="G111" i="33"/>
  <c r="I57" i="33"/>
  <c r="J57" i="33" s="1"/>
  <c r="U57" i="33" s="1"/>
  <c r="V57" i="33" s="1"/>
  <c r="D57" i="33"/>
  <c r="R57" i="33" s="1"/>
  <c r="F57" i="33"/>
  <c r="H57" i="33"/>
  <c r="K57" i="33" s="1"/>
  <c r="E57" i="33"/>
  <c r="C57" i="33"/>
  <c r="AD57" i="33" s="1"/>
  <c r="G57" i="33"/>
  <c r="D120" i="33"/>
  <c r="R120" i="33" s="1"/>
  <c r="E120" i="33"/>
  <c r="C120" i="33"/>
  <c r="AD120" i="33" s="1"/>
  <c r="F120" i="33"/>
  <c r="G120" i="33"/>
  <c r="I120" i="33"/>
  <c r="J120" i="33" s="1"/>
  <c r="U120" i="33" s="1"/>
  <c r="V120" i="33" s="1"/>
  <c r="H120" i="33"/>
  <c r="E101" i="33"/>
  <c r="I101" i="33"/>
  <c r="J101" i="33" s="1"/>
  <c r="U101" i="33" s="1"/>
  <c r="V101" i="33" s="1"/>
  <c r="C101" i="33"/>
  <c r="AD101" i="33" s="1"/>
  <c r="G101" i="33"/>
  <c r="F101" i="33"/>
  <c r="D101" i="33"/>
  <c r="R101" i="33" s="1"/>
  <c r="H101" i="33"/>
  <c r="K101" i="33" s="1"/>
  <c r="F115" i="33"/>
  <c r="I115" i="33"/>
  <c r="J115" i="33" s="1"/>
  <c r="U115" i="33" s="1"/>
  <c r="V115" i="33" s="1"/>
  <c r="G115" i="33"/>
  <c r="L115" i="33" s="1"/>
  <c r="M115" i="33" s="1"/>
  <c r="C115" i="33"/>
  <c r="AD115" i="33" s="1"/>
  <c r="E115" i="33"/>
  <c r="H115" i="33"/>
  <c r="K115" i="33" s="1"/>
  <c r="D115" i="33"/>
  <c r="R115" i="33" s="1"/>
  <c r="E193" i="33"/>
  <c r="H193" i="33"/>
  <c r="I193" i="33"/>
  <c r="J193" i="33" s="1"/>
  <c r="C193" i="33"/>
  <c r="AD193" i="33" s="1"/>
  <c r="F193" i="33"/>
  <c r="D193" i="33"/>
  <c r="R193" i="33" s="1"/>
  <c r="G193" i="33"/>
  <c r="L193" i="33" s="1"/>
  <c r="M193" i="33" s="1"/>
  <c r="E192" i="30"/>
  <c r="G192" i="30"/>
  <c r="L192" i="30" s="1"/>
  <c r="M192" i="30" s="1"/>
  <c r="H192" i="30"/>
  <c r="D192" i="30"/>
  <c r="R192" i="30" s="1"/>
  <c r="C192" i="30"/>
  <c r="AD192" i="30" s="1"/>
  <c r="F192" i="30"/>
  <c r="I192" i="30"/>
  <c r="J192" i="30" s="1"/>
  <c r="U192" i="30" s="1"/>
  <c r="V192" i="30" s="1"/>
  <c r="C185" i="30"/>
  <c r="AD185" i="30" s="1"/>
  <c r="D185" i="30"/>
  <c r="R185" i="30" s="1"/>
  <c r="F185" i="30"/>
  <c r="E185" i="30"/>
  <c r="I185" i="30"/>
  <c r="J185" i="30" s="1"/>
  <c r="U185" i="30" s="1"/>
  <c r="V185" i="30" s="1"/>
  <c r="H185" i="30"/>
  <c r="G185" i="30"/>
  <c r="L185" i="30" s="1"/>
  <c r="M185" i="30" s="1"/>
  <c r="H86" i="30"/>
  <c r="G86" i="30"/>
  <c r="L86" i="30" s="1"/>
  <c r="M86" i="30" s="1"/>
  <c r="E86" i="30"/>
  <c r="I86" i="30"/>
  <c r="J86" i="30" s="1"/>
  <c r="U86" i="30" s="1"/>
  <c r="V86" i="30" s="1"/>
  <c r="C86" i="30"/>
  <c r="AD86" i="30" s="1"/>
  <c r="F86" i="30"/>
  <c r="D86" i="30"/>
  <c r="R86" i="30" s="1"/>
  <c r="E167" i="30"/>
  <c r="H167" i="30"/>
  <c r="D167" i="30"/>
  <c r="R167" i="30" s="1"/>
  <c r="I167" i="30"/>
  <c r="J167" i="30" s="1"/>
  <c r="U167" i="30" s="1"/>
  <c r="V167" i="30" s="1"/>
  <c r="F167" i="30"/>
  <c r="C167" i="30"/>
  <c r="AD167" i="30" s="1"/>
  <c r="G167" i="30"/>
  <c r="L167" i="30" s="1"/>
  <c r="M167" i="30" s="1"/>
  <c r="C83" i="30"/>
  <c r="AD83" i="30" s="1"/>
  <c r="H83" i="30"/>
  <c r="G83" i="30"/>
  <c r="L83" i="30" s="1"/>
  <c r="M83" i="30" s="1"/>
  <c r="F83" i="30"/>
  <c r="I83" i="30"/>
  <c r="J83" i="30" s="1"/>
  <c r="U83" i="30" s="1"/>
  <c r="V83" i="30" s="1"/>
  <c r="D83" i="30"/>
  <c r="R83" i="30" s="1"/>
  <c r="E83" i="30"/>
  <c r="E60" i="30"/>
  <c r="G60" i="30"/>
  <c r="L60" i="30" s="1"/>
  <c r="M60" i="30" s="1"/>
  <c r="I60" i="30"/>
  <c r="J60" i="30" s="1"/>
  <c r="U60" i="30" s="1"/>
  <c r="V60" i="30" s="1"/>
  <c r="H60" i="30"/>
  <c r="C60" i="30"/>
  <c r="AD60" i="30" s="1"/>
  <c r="D60" i="30"/>
  <c r="R60" i="30" s="1"/>
  <c r="F60" i="30"/>
  <c r="E179" i="30"/>
  <c r="D179" i="30"/>
  <c r="R179" i="30" s="1"/>
  <c r="I179" i="30"/>
  <c r="J179" i="30" s="1"/>
  <c r="U179" i="30" s="1"/>
  <c r="V179" i="30" s="1"/>
  <c r="F179" i="30"/>
  <c r="G179" i="30"/>
  <c r="L179" i="30" s="1"/>
  <c r="M179" i="30" s="1"/>
  <c r="H179" i="30"/>
  <c r="K179" i="30" s="1"/>
  <c r="C179" i="30"/>
  <c r="AD179" i="30" s="1"/>
  <c r="E85" i="30"/>
  <c r="F85" i="30"/>
  <c r="I85" i="30"/>
  <c r="J85" i="30" s="1"/>
  <c r="U85" i="30" s="1"/>
  <c r="V85" i="30" s="1"/>
  <c r="H85" i="30"/>
  <c r="G85" i="30"/>
  <c r="L85" i="30" s="1"/>
  <c r="M85" i="30" s="1"/>
  <c r="C85" i="30"/>
  <c r="AD85" i="30" s="1"/>
  <c r="D85" i="30"/>
  <c r="R85" i="30" s="1"/>
  <c r="E100" i="30"/>
  <c r="H100" i="30"/>
  <c r="C100" i="30"/>
  <c r="AD100" i="30" s="1"/>
  <c r="I100" i="30"/>
  <c r="J100" i="30" s="1"/>
  <c r="U100" i="30" s="1"/>
  <c r="V100" i="30" s="1"/>
  <c r="F100" i="30"/>
  <c r="D100" i="30"/>
  <c r="R100" i="30" s="1"/>
  <c r="G100" i="30"/>
  <c r="L100" i="30" s="1"/>
  <c r="M100" i="30" s="1"/>
  <c r="F138" i="30"/>
  <c r="E138" i="30"/>
  <c r="D138" i="30"/>
  <c r="H138" i="30"/>
  <c r="C138" i="30"/>
  <c r="AD138" i="30" s="1"/>
  <c r="I138" i="30"/>
  <c r="J138" i="30" s="1"/>
  <c r="U138" i="30" s="1"/>
  <c r="V138" i="30" s="1"/>
  <c r="G138" i="30"/>
  <c r="L138" i="30" s="1"/>
  <c r="M138" i="30" s="1"/>
  <c r="D196" i="30"/>
  <c r="R196" i="30" s="1"/>
  <c r="G196" i="30"/>
  <c r="L196" i="30" s="1"/>
  <c r="M196" i="30" s="1"/>
  <c r="E196" i="30"/>
  <c r="F196" i="30"/>
  <c r="H196" i="30"/>
  <c r="C196" i="30"/>
  <c r="AD196" i="30" s="1"/>
  <c r="I196" i="30"/>
  <c r="J196" i="30" s="1"/>
  <c r="U196" i="30" s="1"/>
  <c r="V196" i="30" s="1"/>
  <c r="D101" i="30"/>
  <c r="R101" i="30" s="1"/>
  <c r="H101" i="30"/>
  <c r="F101" i="30"/>
  <c r="G101" i="30"/>
  <c r="L101" i="30" s="1"/>
  <c r="M101" i="30" s="1"/>
  <c r="E101" i="30"/>
  <c r="I101" i="30"/>
  <c r="J101" i="30" s="1"/>
  <c r="U101" i="30" s="1"/>
  <c r="V101" i="30" s="1"/>
  <c r="C101" i="30"/>
  <c r="AD101" i="30" s="1"/>
  <c r="F190" i="30"/>
  <c r="C190" i="30"/>
  <c r="AD190" i="30" s="1"/>
  <c r="H190" i="30"/>
  <c r="G190" i="30"/>
  <c r="L190" i="30" s="1"/>
  <c r="M190" i="30" s="1"/>
  <c r="I190" i="30"/>
  <c r="J190" i="30" s="1"/>
  <c r="U190" i="30" s="1"/>
  <c r="V190" i="30" s="1"/>
  <c r="E190" i="30"/>
  <c r="D190" i="30"/>
  <c r="R190" i="30" s="1"/>
  <c r="H214" i="30"/>
  <c r="F214" i="30"/>
  <c r="D214" i="30"/>
  <c r="R214" i="30" s="1"/>
  <c r="E214" i="30"/>
  <c r="G214" i="30"/>
  <c r="L214" i="30" s="1"/>
  <c r="M214" i="30" s="1"/>
  <c r="I214" i="30"/>
  <c r="J214" i="30" s="1"/>
  <c r="U214" i="30" s="1"/>
  <c r="V214" i="30" s="1"/>
  <c r="C214" i="30"/>
  <c r="AD214" i="30" s="1"/>
  <c r="G84" i="30"/>
  <c r="L84" i="30" s="1"/>
  <c r="M84" i="30" s="1"/>
  <c r="H84" i="30"/>
  <c r="C84" i="30"/>
  <c r="AD84" i="30" s="1"/>
  <c r="F84" i="30"/>
  <c r="E84" i="30"/>
  <c r="D84" i="30"/>
  <c r="R84" i="30" s="1"/>
  <c r="I84" i="30"/>
  <c r="J84" i="30" s="1"/>
  <c r="U84" i="30" s="1"/>
  <c r="V84" i="30" s="1"/>
  <c r="C210" i="30"/>
  <c r="AD210" i="30" s="1"/>
  <c r="E210" i="30"/>
  <c r="F210" i="30"/>
  <c r="G210" i="30"/>
  <c r="L210" i="30" s="1"/>
  <c r="M210" i="30" s="1"/>
  <c r="H210" i="30"/>
  <c r="D210" i="30"/>
  <c r="R210" i="30" s="1"/>
  <c r="I210" i="30"/>
  <c r="J210" i="30" s="1"/>
  <c r="U210" i="30" s="1"/>
  <c r="V210" i="30" s="1"/>
  <c r="C126" i="30"/>
  <c r="AD126" i="30" s="1"/>
  <c r="I126" i="30"/>
  <c r="J126" i="30" s="1"/>
  <c r="U126" i="30" s="1"/>
  <c r="V126" i="30" s="1"/>
  <c r="H126" i="30"/>
  <c r="F126" i="30"/>
  <c r="E126" i="30"/>
  <c r="G126" i="30"/>
  <c r="L126" i="30" s="1"/>
  <c r="M126" i="30" s="1"/>
  <c r="D126" i="30"/>
  <c r="R126" i="30" s="1"/>
  <c r="H150" i="30"/>
  <c r="F150" i="30"/>
  <c r="E150" i="30"/>
  <c r="D150" i="30"/>
  <c r="R150" i="30" s="1"/>
  <c r="I150" i="30"/>
  <c r="J150" i="30" s="1"/>
  <c r="U150" i="30" s="1"/>
  <c r="V150" i="30" s="1"/>
  <c r="C150" i="30"/>
  <c r="AD150" i="30" s="1"/>
  <c r="G150" i="30"/>
  <c r="L150" i="30" s="1"/>
  <c r="M150" i="30" s="1"/>
  <c r="I180" i="30"/>
  <c r="J180" i="30" s="1"/>
  <c r="U180" i="30" s="1"/>
  <c r="V180" i="30" s="1"/>
  <c r="G180" i="30"/>
  <c r="L180" i="30" s="1"/>
  <c r="M180" i="30" s="1"/>
  <c r="E180" i="30"/>
  <c r="C180" i="30"/>
  <c r="AD180" i="30" s="1"/>
  <c r="H180" i="30"/>
  <c r="K180" i="30" s="1"/>
  <c r="W180" i="30" s="1"/>
  <c r="X180" i="30" s="1"/>
  <c r="F180" i="30"/>
  <c r="D180" i="30"/>
  <c r="R180" i="30" s="1"/>
  <c r="G142" i="30"/>
  <c r="L142" i="30" s="1"/>
  <c r="M142" i="30" s="1"/>
  <c r="D142" i="30"/>
  <c r="R142" i="30" s="1"/>
  <c r="H142" i="30"/>
  <c r="F142" i="30"/>
  <c r="E142" i="30"/>
  <c r="C142" i="30"/>
  <c r="AD142" i="30" s="1"/>
  <c r="I142" i="30"/>
  <c r="J142" i="30" s="1"/>
  <c r="U142" i="30" s="1"/>
  <c r="V142" i="30" s="1"/>
  <c r="I154" i="30"/>
  <c r="J154" i="30" s="1"/>
  <c r="U154" i="30" s="1"/>
  <c r="V154" i="30" s="1"/>
  <c r="D154" i="30"/>
  <c r="R154" i="30" s="1"/>
  <c r="G154" i="30"/>
  <c r="L154" i="30" s="1"/>
  <c r="M154" i="30" s="1"/>
  <c r="H154" i="30"/>
  <c r="K154" i="30" s="1"/>
  <c r="F154" i="30"/>
  <c r="E154" i="30"/>
  <c r="C154" i="30"/>
  <c r="AD154" i="30" s="1"/>
  <c r="I114" i="30"/>
  <c r="J114" i="30" s="1"/>
  <c r="U114" i="30" s="1"/>
  <c r="V114" i="30" s="1"/>
  <c r="G114" i="30"/>
  <c r="L114" i="30" s="1"/>
  <c r="M114" i="30" s="1"/>
  <c r="D114" i="30"/>
  <c r="R114" i="30" s="1"/>
  <c r="H114" i="30"/>
  <c r="C114" i="30"/>
  <c r="AD114" i="30" s="1"/>
  <c r="F114" i="30"/>
  <c r="E114" i="30"/>
  <c r="G58" i="32"/>
  <c r="L58" i="32" s="1"/>
  <c r="M58" i="32" s="1"/>
  <c r="D58" i="32"/>
  <c r="R58" i="32" s="1"/>
  <c r="C58" i="32"/>
  <c r="AD58" i="32" s="1"/>
  <c r="F58" i="32"/>
  <c r="H58" i="32"/>
  <c r="E58" i="32"/>
  <c r="I58" i="32"/>
  <c r="J58" i="32" s="1"/>
  <c r="C159" i="32"/>
  <c r="AD159" i="32" s="1"/>
  <c r="E159" i="32"/>
  <c r="H159" i="32"/>
  <c r="F159" i="32"/>
  <c r="I159" i="32"/>
  <c r="J159" i="32" s="1"/>
  <c r="G159" i="32"/>
  <c r="L159" i="32" s="1"/>
  <c r="M159" i="32" s="1"/>
  <c r="D159" i="32"/>
  <c r="R159" i="32" s="1"/>
  <c r="G179" i="32"/>
  <c r="L179" i="32" s="1"/>
  <c r="M179" i="32" s="1"/>
  <c r="E179" i="32"/>
  <c r="I179" i="32"/>
  <c r="J179" i="32" s="1"/>
  <c r="D179" i="32"/>
  <c r="R179" i="32" s="1"/>
  <c r="C179" i="32"/>
  <c r="AD179" i="32" s="1"/>
  <c r="F179" i="32"/>
  <c r="H179" i="32"/>
  <c r="C106" i="32"/>
  <c r="AD106" i="32" s="1"/>
  <c r="H106" i="32"/>
  <c r="E106" i="32"/>
  <c r="I106" i="32"/>
  <c r="J106" i="32" s="1"/>
  <c r="G106" i="32"/>
  <c r="L106" i="32" s="1"/>
  <c r="M106" i="32" s="1"/>
  <c r="D106" i="32"/>
  <c r="R106" i="32" s="1"/>
  <c r="F106" i="32"/>
  <c r="C183" i="32"/>
  <c r="AD183" i="32" s="1"/>
  <c r="E183" i="32"/>
  <c r="I183" i="32"/>
  <c r="J183" i="32" s="1"/>
  <c r="H183" i="32"/>
  <c r="D183" i="32"/>
  <c r="R183" i="32" s="1"/>
  <c r="F183" i="32"/>
  <c r="G183" i="32"/>
  <c r="L183" i="32" s="1"/>
  <c r="M183" i="32" s="1"/>
  <c r="E202" i="32"/>
  <c r="D202" i="32"/>
  <c r="R202" i="32" s="1"/>
  <c r="I202" i="32"/>
  <c r="J202" i="32" s="1"/>
  <c r="F202" i="32"/>
  <c r="C202" i="32"/>
  <c r="AD202" i="32" s="1"/>
  <c r="H202" i="32"/>
  <c r="G202" i="32"/>
  <c r="L202" i="32" s="1"/>
  <c r="M202" i="32" s="1"/>
  <c r="I178" i="32"/>
  <c r="J178" i="32" s="1"/>
  <c r="F178" i="32"/>
  <c r="G178" i="32"/>
  <c r="L178" i="32" s="1"/>
  <c r="M178" i="32" s="1"/>
  <c r="D178" i="32"/>
  <c r="R178" i="32" s="1"/>
  <c r="E178" i="32"/>
  <c r="H178" i="32"/>
  <c r="C178" i="32"/>
  <c r="AD178" i="32" s="1"/>
  <c r="G116" i="32"/>
  <c r="L116" i="32" s="1"/>
  <c r="M116" i="32" s="1"/>
  <c r="E116" i="32"/>
  <c r="D116" i="32"/>
  <c r="R116" i="32" s="1"/>
  <c r="I116" i="32"/>
  <c r="J116" i="32" s="1"/>
  <c r="C116" i="32"/>
  <c r="AD116" i="32" s="1"/>
  <c r="H116" i="32"/>
  <c r="F116" i="32"/>
  <c r="H160" i="32"/>
  <c r="E160" i="32"/>
  <c r="I160" i="32"/>
  <c r="J160" i="32" s="1"/>
  <c r="G160" i="32"/>
  <c r="L160" i="32" s="1"/>
  <c r="M160" i="32" s="1"/>
  <c r="D160" i="32"/>
  <c r="R160" i="32" s="1"/>
  <c r="F160" i="32"/>
  <c r="C160" i="32"/>
  <c r="AD160" i="32" s="1"/>
  <c r="K223" i="31"/>
  <c r="N223" i="31"/>
  <c r="O223" i="31" s="1"/>
  <c r="U223" i="31"/>
  <c r="V223" i="31" s="1"/>
  <c r="K209" i="31"/>
  <c r="N209" i="31"/>
  <c r="O209" i="31" s="1"/>
  <c r="U209" i="31"/>
  <c r="V209" i="31" s="1"/>
  <c r="U218" i="31"/>
  <c r="V218" i="31" s="1"/>
  <c r="K218" i="31"/>
  <c r="N218" i="31"/>
  <c r="O218" i="31" s="1"/>
  <c r="N206" i="31"/>
  <c r="O206" i="31" s="1"/>
  <c r="K206" i="31"/>
  <c r="U206" i="31"/>
  <c r="V206" i="31" s="1"/>
  <c r="K150" i="31"/>
  <c r="N150" i="31"/>
  <c r="O150" i="31" s="1"/>
  <c r="U150" i="31"/>
  <c r="V150" i="31" s="1"/>
  <c r="K69" i="31"/>
  <c r="N69" i="31"/>
  <c r="O69" i="31" s="1"/>
  <c r="U69" i="31"/>
  <c r="V69" i="31" s="1"/>
  <c r="N98" i="31"/>
  <c r="O98" i="31" s="1"/>
  <c r="K98" i="31"/>
  <c r="U98" i="31"/>
  <c r="V98" i="31" s="1"/>
  <c r="K93" i="31"/>
  <c r="N93" i="31"/>
  <c r="O93" i="31" s="1"/>
  <c r="Y93" i="31" s="1"/>
  <c r="U93" i="31"/>
  <c r="V93" i="31" s="1"/>
  <c r="K210" i="31"/>
  <c r="U210" i="31"/>
  <c r="V210" i="31" s="1"/>
  <c r="N210" i="31"/>
  <c r="O210" i="31" s="1"/>
  <c r="U52" i="31"/>
  <c r="V52" i="31" s="1"/>
  <c r="K52" i="31"/>
  <c r="N52" i="31"/>
  <c r="O52" i="31" s="1"/>
  <c r="N104" i="31"/>
  <c r="O104" i="31" s="1"/>
  <c r="U104" i="31"/>
  <c r="V104" i="31" s="1"/>
  <c r="K104" i="31"/>
  <c r="N207" i="31"/>
  <c r="O207" i="31" s="1"/>
  <c r="U207" i="31"/>
  <c r="V207" i="31" s="1"/>
  <c r="K207" i="31"/>
  <c r="N99" i="31"/>
  <c r="O99" i="31" s="1"/>
  <c r="K99" i="31"/>
  <c r="U99" i="31"/>
  <c r="V99" i="31" s="1"/>
  <c r="K174" i="31"/>
  <c r="N174" i="31"/>
  <c r="O174" i="31" s="1"/>
  <c r="U174" i="31"/>
  <c r="V174" i="31" s="1"/>
  <c r="U161" i="31"/>
  <c r="V161" i="31" s="1"/>
  <c r="N161" i="31"/>
  <c r="O161" i="31" s="1"/>
  <c r="Y161" i="31" s="1"/>
  <c r="K161" i="31"/>
  <c r="N106" i="31"/>
  <c r="O106" i="31" s="1"/>
  <c r="K106" i="31"/>
  <c r="U106" i="31"/>
  <c r="V106" i="31" s="1"/>
  <c r="U145" i="31"/>
  <c r="V145" i="31" s="1"/>
  <c r="N145" i="31"/>
  <c r="O145" i="31" s="1"/>
  <c r="K145" i="31"/>
  <c r="N141" i="31"/>
  <c r="O141" i="31" s="1"/>
  <c r="U141" i="31"/>
  <c r="V141" i="31" s="1"/>
  <c r="K141" i="31"/>
  <c r="N133" i="31"/>
  <c r="O133" i="31" s="1"/>
  <c r="U133" i="31"/>
  <c r="V133" i="31" s="1"/>
  <c r="K133" i="31"/>
  <c r="U121" i="31"/>
  <c r="V121" i="31" s="1"/>
  <c r="N121" i="31"/>
  <c r="O121" i="31" s="1"/>
  <c r="K121" i="31"/>
  <c r="K91" i="31"/>
  <c r="U91" i="31"/>
  <c r="V91" i="31" s="1"/>
  <c r="N91" i="31"/>
  <c r="O91" i="31" s="1"/>
  <c r="K198" i="31"/>
  <c r="U198" i="31"/>
  <c r="V198" i="31" s="1"/>
  <c r="N198" i="31"/>
  <c r="O198" i="31" s="1"/>
  <c r="U128" i="28"/>
  <c r="V128" i="28" s="1"/>
  <c r="N128" i="28"/>
  <c r="O128" i="28" s="1"/>
  <c r="Y128" i="28" s="1"/>
  <c r="K128" i="28"/>
  <c r="U220" i="28"/>
  <c r="V220" i="28" s="1"/>
  <c r="N220" i="28"/>
  <c r="O220" i="28" s="1"/>
  <c r="K220" i="28"/>
  <c r="K119" i="28"/>
  <c r="N119" i="28"/>
  <c r="O119" i="28" s="1"/>
  <c r="U119" i="28"/>
  <c r="V119" i="28" s="1"/>
  <c r="U224" i="28"/>
  <c r="V224" i="28" s="1"/>
  <c r="N224" i="28"/>
  <c r="O224" i="28" s="1"/>
  <c r="Y224" i="28" s="1"/>
  <c r="K224" i="28"/>
  <c r="K103" i="28"/>
  <c r="N103" i="28"/>
  <c r="O103" i="28" s="1"/>
  <c r="Y103" i="28" s="1"/>
  <c r="U103" i="28"/>
  <c r="V103" i="28" s="1"/>
  <c r="N193" i="28"/>
  <c r="O193" i="28" s="1"/>
  <c r="K193" i="28"/>
  <c r="U193" i="28"/>
  <c r="V193" i="28" s="1"/>
  <c r="K62" i="28"/>
  <c r="N62" i="28"/>
  <c r="O62" i="28" s="1"/>
  <c r="U62" i="28"/>
  <c r="V62" i="28" s="1"/>
  <c r="N180" i="28"/>
  <c r="O180" i="28" s="1"/>
  <c r="U180" i="28"/>
  <c r="V180" i="28" s="1"/>
  <c r="K180" i="28"/>
  <c r="U147" i="28"/>
  <c r="V147" i="28" s="1"/>
  <c r="N147" i="28"/>
  <c r="O147" i="28" s="1"/>
  <c r="Y147" i="28" s="1"/>
  <c r="K147" i="28"/>
  <c r="N68" i="28"/>
  <c r="O68" i="28" s="1"/>
  <c r="K68" i="28"/>
  <c r="U68" i="28"/>
  <c r="V68" i="28" s="1"/>
  <c r="Y68" i="28" s="1"/>
  <c r="N97" i="28"/>
  <c r="O97" i="28" s="1"/>
  <c r="K97" i="28"/>
  <c r="U97" i="28"/>
  <c r="V97" i="28" s="1"/>
  <c r="K73" i="28"/>
  <c r="N73" i="28"/>
  <c r="O73" i="28" s="1"/>
  <c r="U73" i="28"/>
  <c r="V73" i="28" s="1"/>
  <c r="U152" i="28"/>
  <c r="V152" i="28" s="1"/>
  <c r="N152" i="28"/>
  <c r="O152" i="28" s="1"/>
  <c r="K152" i="28"/>
  <c r="N214" i="28"/>
  <c r="O214" i="28" s="1"/>
  <c r="K214" i="28"/>
  <c r="U214" i="28"/>
  <c r="V214" i="28" s="1"/>
  <c r="K156" i="28"/>
  <c r="U156" i="28"/>
  <c r="V156" i="28" s="1"/>
  <c r="N156" i="28"/>
  <c r="O156" i="28" s="1"/>
  <c r="Y156" i="28" s="1"/>
  <c r="K159" i="28"/>
  <c r="N159" i="28"/>
  <c r="O159" i="28" s="1"/>
  <c r="U159" i="28"/>
  <c r="V159" i="28" s="1"/>
  <c r="K175" i="28"/>
  <c r="N175" i="28"/>
  <c r="O175" i="28" s="1"/>
  <c r="U175" i="28"/>
  <c r="V175" i="28" s="1"/>
  <c r="Y175" i="28" s="1"/>
  <c r="K92" i="28"/>
  <c r="N92" i="28"/>
  <c r="O92" i="28" s="1"/>
  <c r="U92" i="28"/>
  <c r="V92" i="28" s="1"/>
  <c r="K206" i="28"/>
  <c r="N206" i="28"/>
  <c r="O206" i="28" s="1"/>
  <c r="Y206" i="28" s="1"/>
  <c r="U206" i="28"/>
  <c r="V206" i="28" s="1"/>
  <c r="N189" i="28"/>
  <c r="O189" i="28" s="1"/>
  <c r="K189" i="28"/>
  <c r="U189" i="28"/>
  <c r="V189" i="28" s="1"/>
  <c r="N146" i="28"/>
  <c r="O146" i="28" s="1"/>
  <c r="K146" i="28"/>
  <c r="U146" i="28"/>
  <c r="V146" i="28" s="1"/>
  <c r="C133" i="33"/>
  <c r="AD133" i="33" s="1"/>
  <c r="I133" i="33"/>
  <c r="J133" i="33" s="1"/>
  <c r="U133" i="33" s="1"/>
  <c r="V133" i="33" s="1"/>
  <c r="E133" i="33"/>
  <c r="D133" i="33"/>
  <c r="R133" i="33" s="1"/>
  <c r="H133" i="33"/>
  <c r="G133" i="33"/>
  <c r="F133" i="33"/>
  <c r="F96" i="33"/>
  <c r="C96" i="33"/>
  <c r="AD96" i="33" s="1"/>
  <c r="E96" i="33"/>
  <c r="H96" i="33"/>
  <c r="D96" i="33"/>
  <c r="R96" i="33" s="1"/>
  <c r="G96" i="33"/>
  <c r="L96" i="33" s="1"/>
  <c r="M96" i="33" s="1"/>
  <c r="I96" i="33"/>
  <c r="J96" i="33" s="1"/>
  <c r="U96" i="33" s="1"/>
  <c r="V96" i="33" s="1"/>
  <c r="E83" i="33"/>
  <c r="C83" i="33"/>
  <c r="AD83" i="33" s="1"/>
  <c r="G83" i="33"/>
  <c r="L83" i="33" s="1"/>
  <c r="M83" i="33" s="1"/>
  <c r="H83" i="33"/>
  <c r="I83" i="33"/>
  <c r="J83" i="33" s="1"/>
  <c r="U83" i="33" s="1"/>
  <c r="V83" i="33" s="1"/>
  <c r="F83" i="33"/>
  <c r="D83" i="33"/>
  <c r="R83" i="33" s="1"/>
  <c r="H119" i="33"/>
  <c r="K119" i="33" s="1"/>
  <c r="D119" i="33"/>
  <c r="R119" i="33" s="1"/>
  <c r="I119" i="33"/>
  <c r="J119" i="33" s="1"/>
  <c r="U119" i="33" s="1"/>
  <c r="V119" i="33" s="1"/>
  <c r="G119" i="33"/>
  <c r="L119" i="33" s="1"/>
  <c r="M119" i="33" s="1"/>
  <c r="F119" i="33"/>
  <c r="E119" i="33"/>
  <c r="C119" i="33"/>
  <c r="AD119" i="33" s="1"/>
  <c r="I59" i="33"/>
  <c r="J59" i="33" s="1"/>
  <c r="U59" i="33" s="1"/>
  <c r="V59" i="33" s="1"/>
  <c r="E59" i="33"/>
  <c r="G59" i="33"/>
  <c r="L59" i="33" s="1"/>
  <c r="M59" i="33" s="1"/>
  <c r="C59" i="33"/>
  <c r="AD59" i="33" s="1"/>
  <c r="H59" i="33"/>
  <c r="K59" i="33" s="1"/>
  <c r="D59" i="33"/>
  <c r="R59" i="33" s="1"/>
  <c r="F59" i="33"/>
  <c r="I151" i="33"/>
  <c r="J151" i="33" s="1"/>
  <c r="C151" i="33"/>
  <c r="AD151" i="33" s="1"/>
  <c r="H151" i="33"/>
  <c r="G151" i="33"/>
  <c r="D151" i="33"/>
  <c r="R151" i="33" s="1"/>
  <c r="F151" i="33"/>
  <c r="E151" i="33"/>
  <c r="H143" i="33"/>
  <c r="D143" i="33"/>
  <c r="R143" i="33" s="1"/>
  <c r="E143" i="33"/>
  <c r="I143" i="33"/>
  <c r="J143" i="33" s="1"/>
  <c r="U143" i="33" s="1"/>
  <c r="V143" i="33" s="1"/>
  <c r="C143" i="33"/>
  <c r="AD143" i="33" s="1"/>
  <c r="G143" i="33"/>
  <c r="F143" i="33"/>
  <c r="F194" i="33"/>
  <c r="E194" i="33"/>
  <c r="D194" i="33"/>
  <c r="R194" i="33" s="1"/>
  <c r="C194" i="33"/>
  <c r="AD194" i="33" s="1"/>
  <c r="H194" i="33"/>
  <c r="K194" i="33" s="1"/>
  <c r="G194" i="33"/>
  <c r="I194" i="33"/>
  <c r="J194" i="33" s="1"/>
  <c r="U194" i="33" s="1"/>
  <c r="V194" i="33" s="1"/>
  <c r="F206" i="33"/>
  <c r="G206" i="33"/>
  <c r="I206" i="33"/>
  <c r="J206" i="33" s="1"/>
  <c r="U206" i="33" s="1"/>
  <c r="V206" i="33" s="1"/>
  <c r="H206" i="33"/>
  <c r="K206" i="33" s="1"/>
  <c r="C206" i="33"/>
  <c r="AD206" i="33" s="1"/>
  <c r="D206" i="33"/>
  <c r="R206" i="33" s="1"/>
  <c r="E206" i="33"/>
  <c r="C202" i="33"/>
  <c r="AD202" i="33" s="1"/>
  <c r="D202" i="33"/>
  <c r="R202" i="33" s="1"/>
  <c r="H202" i="33"/>
  <c r="E202" i="33"/>
  <c r="G202" i="33"/>
  <c r="L202" i="33" s="1"/>
  <c r="M202" i="33" s="1"/>
  <c r="I202" i="33"/>
  <c r="J202" i="33" s="1"/>
  <c r="U202" i="33" s="1"/>
  <c r="V202" i="33" s="1"/>
  <c r="F202" i="33"/>
  <c r="E58" i="33"/>
  <c r="H58" i="33"/>
  <c r="C58" i="33"/>
  <c r="AD58" i="33" s="1"/>
  <c r="D58" i="33"/>
  <c r="R58" i="33" s="1"/>
  <c r="F58" i="33"/>
  <c r="I58" i="33"/>
  <c r="J58" i="33" s="1"/>
  <c r="G58" i="33"/>
  <c r="I158" i="33"/>
  <c r="J158" i="33" s="1"/>
  <c r="U158" i="33" s="1"/>
  <c r="V158" i="33" s="1"/>
  <c r="E158" i="33"/>
  <c r="G158" i="33"/>
  <c r="L158" i="33" s="1"/>
  <c r="M158" i="33" s="1"/>
  <c r="H158" i="33"/>
  <c r="D158" i="33"/>
  <c r="R158" i="33" s="1"/>
  <c r="F158" i="33"/>
  <c r="C158" i="33"/>
  <c r="AD158" i="33" s="1"/>
  <c r="C85" i="33"/>
  <c r="AD85" i="33" s="1"/>
  <c r="F85" i="33"/>
  <c r="I85" i="33"/>
  <c r="J85" i="33" s="1"/>
  <c r="U85" i="33" s="1"/>
  <c r="V85" i="33" s="1"/>
  <c r="E85" i="33"/>
  <c r="G85" i="33"/>
  <c r="L85" i="33" s="1"/>
  <c r="M85" i="33" s="1"/>
  <c r="D85" i="33"/>
  <c r="R85" i="33" s="1"/>
  <c r="H85" i="33"/>
  <c r="C185" i="33"/>
  <c r="AD185" i="33" s="1"/>
  <c r="D185" i="33"/>
  <c r="R185" i="33" s="1"/>
  <c r="G185" i="33"/>
  <c r="L185" i="33" s="1"/>
  <c r="M185" i="33" s="1"/>
  <c r="H185" i="33"/>
  <c r="E185" i="33"/>
  <c r="I185" i="33"/>
  <c r="J185" i="33" s="1"/>
  <c r="F185" i="33"/>
  <c r="F183" i="33"/>
  <c r="C183" i="33"/>
  <c r="AD183" i="33" s="1"/>
  <c r="G183" i="33"/>
  <c r="E183" i="33"/>
  <c r="D183" i="33"/>
  <c r="R183" i="33" s="1"/>
  <c r="H183" i="33"/>
  <c r="I183" i="33"/>
  <c r="J183" i="33" s="1"/>
  <c r="U183" i="33" s="1"/>
  <c r="V183" i="33" s="1"/>
  <c r="H93" i="33"/>
  <c r="F93" i="33"/>
  <c r="C93" i="33"/>
  <c r="AD93" i="33" s="1"/>
  <c r="E93" i="33"/>
  <c r="I93" i="33"/>
  <c r="J93" i="33" s="1"/>
  <c r="U93" i="33" s="1"/>
  <c r="V93" i="33" s="1"/>
  <c r="G93" i="33"/>
  <c r="D93" i="33"/>
  <c r="R93" i="33" s="1"/>
  <c r="C134" i="33"/>
  <c r="AD134" i="33" s="1"/>
  <c r="E134" i="33"/>
  <c r="F134" i="33"/>
  <c r="I134" i="33"/>
  <c r="J134" i="33" s="1"/>
  <c r="U134" i="33" s="1"/>
  <c r="V134" i="33" s="1"/>
  <c r="D134" i="33"/>
  <c r="R134" i="33" s="1"/>
  <c r="G134" i="33"/>
  <c r="H134" i="33"/>
  <c r="F123" i="33"/>
  <c r="E123" i="33"/>
  <c r="G123" i="33"/>
  <c r="L123" i="33" s="1"/>
  <c r="M123" i="33" s="1"/>
  <c r="I123" i="33"/>
  <c r="J123" i="33" s="1"/>
  <c r="U123" i="33" s="1"/>
  <c r="V123" i="33" s="1"/>
  <c r="C123" i="33"/>
  <c r="AD123" i="33" s="1"/>
  <c r="H123" i="33"/>
  <c r="D123" i="33"/>
  <c r="R123" i="33" s="1"/>
  <c r="I76" i="30"/>
  <c r="J76" i="30" s="1"/>
  <c r="U76" i="30" s="1"/>
  <c r="V76" i="30" s="1"/>
  <c r="C76" i="30"/>
  <c r="AD76" i="30" s="1"/>
  <c r="G76" i="30"/>
  <c r="L76" i="30" s="1"/>
  <c r="M76" i="30" s="1"/>
  <c r="E76" i="30"/>
  <c r="D76" i="30"/>
  <c r="R76" i="30" s="1"/>
  <c r="F76" i="30"/>
  <c r="H76" i="30"/>
  <c r="K76" i="30" s="1"/>
  <c r="I163" i="30"/>
  <c r="J163" i="30" s="1"/>
  <c r="U163" i="30" s="1"/>
  <c r="V163" i="30" s="1"/>
  <c r="H163" i="30"/>
  <c r="K163" i="30" s="1"/>
  <c r="AB163" i="30" s="1"/>
  <c r="D163" i="30"/>
  <c r="E163" i="30"/>
  <c r="F163" i="30"/>
  <c r="C163" i="30"/>
  <c r="AD163" i="30" s="1"/>
  <c r="G163" i="30"/>
  <c r="L163" i="30" s="1"/>
  <c r="M163" i="30" s="1"/>
  <c r="E209" i="30"/>
  <c r="D209" i="30"/>
  <c r="R209" i="30" s="1"/>
  <c r="C209" i="30"/>
  <c r="AD209" i="30" s="1"/>
  <c r="G209" i="30"/>
  <c r="L209" i="30" s="1"/>
  <c r="M209" i="30" s="1"/>
  <c r="H209" i="30"/>
  <c r="F209" i="30"/>
  <c r="I209" i="30"/>
  <c r="J209" i="30" s="1"/>
  <c r="U209" i="30" s="1"/>
  <c r="V209" i="30" s="1"/>
  <c r="H197" i="30"/>
  <c r="C197" i="30"/>
  <c r="AD197" i="30" s="1"/>
  <c r="E197" i="30"/>
  <c r="G197" i="30"/>
  <c r="L197" i="30" s="1"/>
  <c r="M197" i="30" s="1"/>
  <c r="I197" i="30"/>
  <c r="J197" i="30" s="1"/>
  <c r="U197" i="30" s="1"/>
  <c r="V197" i="30" s="1"/>
  <c r="F197" i="30"/>
  <c r="D197" i="30"/>
  <c r="R197" i="30" s="1"/>
  <c r="G147" i="30"/>
  <c r="L147" i="30" s="1"/>
  <c r="M147" i="30" s="1"/>
  <c r="H147" i="30"/>
  <c r="F147" i="30"/>
  <c r="D147" i="30"/>
  <c r="R147" i="30" s="1"/>
  <c r="I147" i="30"/>
  <c r="J147" i="30" s="1"/>
  <c r="U147" i="30" s="1"/>
  <c r="V147" i="30" s="1"/>
  <c r="C147" i="30"/>
  <c r="AD147" i="30" s="1"/>
  <c r="E147" i="30"/>
  <c r="E171" i="30"/>
  <c r="G171" i="30"/>
  <c r="L171" i="30" s="1"/>
  <c r="M171" i="30" s="1"/>
  <c r="D171" i="30"/>
  <c r="R171" i="30" s="1"/>
  <c r="F171" i="30"/>
  <c r="C171" i="30"/>
  <c r="AD171" i="30" s="1"/>
  <c r="I171" i="30"/>
  <c r="J171" i="30" s="1"/>
  <c r="U171" i="30" s="1"/>
  <c r="V171" i="30" s="1"/>
  <c r="H171" i="30"/>
  <c r="D219" i="30"/>
  <c r="R219" i="30" s="1"/>
  <c r="G219" i="30"/>
  <c r="L219" i="30" s="1"/>
  <c r="M219" i="30" s="1"/>
  <c r="C219" i="30"/>
  <c r="AD219" i="30" s="1"/>
  <c r="I219" i="30"/>
  <c r="J219" i="30" s="1"/>
  <c r="U219" i="30" s="1"/>
  <c r="V219" i="30" s="1"/>
  <c r="F219" i="30"/>
  <c r="H219" i="30"/>
  <c r="E219" i="30"/>
  <c r="I66" i="30"/>
  <c r="J66" i="30" s="1"/>
  <c r="U66" i="30" s="1"/>
  <c r="V66" i="30" s="1"/>
  <c r="C66" i="30"/>
  <c r="AD66" i="30" s="1"/>
  <c r="E66" i="30"/>
  <c r="D66" i="30"/>
  <c r="R66" i="30" s="1"/>
  <c r="G66" i="30"/>
  <c r="L66" i="30" s="1"/>
  <c r="M66" i="30" s="1"/>
  <c r="H66" i="30"/>
  <c r="F66" i="30"/>
  <c r="I130" i="30"/>
  <c r="J130" i="30" s="1"/>
  <c r="U130" i="30" s="1"/>
  <c r="V130" i="30" s="1"/>
  <c r="H130" i="30"/>
  <c r="C130" i="30"/>
  <c r="AD130" i="30" s="1"/>
  <c r="D130" i="30"/>
  <c r="R130" i="30" s="1"/>
  <c r="E130" i="30"/>
  <c r="F130" i="30"/>
  <c r="G130" i="30"/>
  <c r="L130" i="30" s="1"/>
  <c r="M130" i="30" s="1"/>
  <c r="H133" i="30"/>
  <c r="F133" i="30"/>
  <c r="E133" i="30"/>
  <c r="C133" i="30"/>
  <c r="AD133" i="30" s="1"/>
  <c r="I133" i="30"/>
  <c r="J133" i="30" s="1"/>
  <c r="U133" i="30" s="1"/>
  <c r="V133" i="30" s="1"/>
  <c r="G133" i="30"/>
  <c r="L133" i="30" s="1"/>
  <c r="M133" i="30" s="1"/>
  <c r="D133" i="30"/>
  <c r="R133" i="30" s="1"/>
  <c r="I186" i="30"/>
  <c r="J186" i="30" s="1"/>
  <c r="U186" i="30" s="1"/>
  <c r="V186" i="30" s="1"/>
  <c r="G186" i="30"/>
  <c r="L186" i="30" s="1"/>
  <c r="M186" i="30" s="1"/>
  <c r="E186" i="30"/>
  <c r="H186" i="30"/>
  <c r="D186" i="30"/>
  <c r="R186" i="30" s="1"/>
  <c r="F186" i="30"/>
  <c r="C186" i="30"/>
  <c r="AD186" i="30" s="1"/>
  <c r="G93" i="30"/>
  <c r="L93" i="30" s="1"/>
  <c r="M93" i="30" s="1"/>
  <c r="F93" i="30"/>
  <c r="H93" i="30"/>
  <c r="D93" i="30"/>
  <c r="R93" i="30" s="1"/>
  <c r="E93" i="30"/>
  <c r="I93" i="30"/>
  <c r="J93" i="30" s="1"/>
  <c r="U93" i="30" s="1"/>
  <c r="V93" i="30" s="1"/>
  <c r="C93" i="30"/>
  <c r="AD93" i="30" s="1"/>
  <c r="F105" i="30"/>
  <c r="G105" i="30"/>
  <c r="L105" i="30" s="1"/>
  <c r="M105" i="30" s="1"/>
  <c r="E105" i="30"/>
  <c r="I105" i="30"/>
  <c r="J105" i="30" s="1"/>
  <c r="U105" i="30" s="1"/>
  <c r="V105" i="30" s="1"/>
  <c r="H105" i="30"/>
  <c r="K105" i="30" s="1"/>
  <c r="P105" i="30" s="1"/>
  <c r="D105" i="30"/>
  <c r="R105" i="30" s="1"/>
  <c r="C105" i="30"/>
  <c r="AD105" i="30" s="1"/>
  <c r="E202" i="30"/>
  <c r="C202" i="30"/>
  <c r="AD202" i="30" s="1"/>
  <c r="D202" i="30"/>
  <c r="R202" i="30" s="1"/>
  <c r="F202" i="30"/>
  <c r="I202" i="30"/>
  <c r="J202" i="30" s="1"/>
  <c r="U202" i="30" s="1"/>
  <c r="V202" i="30" s="1"/>
  <c r="H202" i="30"/>
  <c r="K202" i="30" s="1"/>
  <c r="AB202" i="30" s="1"/>
  <c r="G202" i="30"/>
  <c r="L202" i="30" s="1"/>
  <c r="M202" i="30" s="1"/>
  <c r="E120" i="30"/>
  <c r="H120" i="30"/>
  <c r="I120" i="30"/>
  <c r="J120" i="30" s="1"/>
  <c r="U120" i="30" s="1"/>
  <c r="V120" i="30" s="1"/>
  <c r="G120" i="30"/>
  <c r="L120" i="30" s="1"/>
  <c r="M120" i="30" s="1"/>
  <c r="D120" i="30"/>
  <c r="R120" i="30" s="1"/>
  <c r="C120" i="30"/>
  <c r="AD120" i="30" s="1"/>
  <c r="F120" i="30"/>
  <c r="I73" i="30"/>
  <c r="J73" i="30" s="1"/>
  <c r="U73" i="30" s="1"/>
  <c r="V73" i="30" s="1"/>
  <c r="H73" i="30"/>
  <c r="G73" i="30"/>
  <c r="L73" i="30" s="1"/>
  <c r="M73" i="30" s="1"/>
  <c r="D73" i="30"/>
  <c r="R73" i="30" s="1"/>
  <c r="E73" i="30"/>
  <c r="F73" i="30"/>
  <c r="C73" i="30"/>
  <c r="AD73" i="30" s="1"/>
  <c r="E92" i="30"/>
  <c r="D92" i="30"/>
  <c r="R92" i="30" s="1"/>
  <c r="G92" i="30"/>
  <c r="L92" i="30" s="1"/>
  <c r="M92" i="30" s="1"/>
  <c r="H92" i="30"/>
  <c r="F92" i="30"/>
  <c r="I92" i="30"/>
  <c r="J92" i="30" s="1"/>
  <c r="U92" i="30" s="1"/>
  <c r="V92" i="30" s="1"/>
  <c r="C92" i="30"/>
  <c r="AD92" i="30" s="1"/>
  <c r="D67" i="30"/>
  <c r="R67" i="30" s="1"/>
  <c r="E67" i="30"/>
  <c r="G67" i="30"/>
  <c r="L67" i="30" s="1"/>
  <c r="M67" i="30" s="1"/>
  <c r="C67" i="30"/>
  <c r="AD67" i="30" s="1"/>
  <c r="I67" i="30"/>
  <c r="J67" i="30" s="1"/>
  <c r="U67" i="30" s="1"/>
  <c r="V67" i="30" s="1"/>
  <c r="H67" i="30"/>
  <c r="F67" i="30"/>
  <c r="H89" i="30"/>
  <c r="G89" i="30"/>
  <c r="L89" i="30" s="1"/>
  <c r="M89" i="30" s="1"/>
  <c r="F89" i="30"/>
  <c r="D89" i="30"/>
  <c r="R89" i="30" s="1"/>
  <c r="E89" i="30"/>
  <c r="C89" i="30"/>
  <c r="AD89" i="30" s="1"/>
  <c r="I89" i="30"/>
  <c r="J89" i="30" s="1"/>
  <c r="U89" i="30" s="1"/>
  <c r="V89" i="30" s="1"/>
  <c r="I141" i="30"/>
  <c r="J141" i="30" s="1"/>
  <c r="U141" i="30" s="1"/>
  <c r="V141" i="30" s="1"/>
  <c r="C141" i="30"/>
  <c r="AD141" i="30" s="1"/>
  <c r="H141" i="30"/>
  <c r="G141" i="30"/>
  <c r="L141" i="30" s="1"/>
  <c r="M141" i="30" s="1"/>
  <c r="E141" i="30"/>
  <c r="F141" i="30"/>
  <c r="D141" i="30"/>
  <c r="R141" i="30" s="1"/>
  <c r="C62" i="30"/>
  <c r="AD62" i="30" s="1"/>
  <c r="D62" i="30"/>
  <c r="R62" i="30" s="1"/>
  <c r="R63" i="30" s="1"/>
  <c r="G62" i="30"/>
  <c r="L62" i="30" s="1"/>
  <c r="M62" i="30" s="1"/>
  <c r="H62" i="30"/>
  <c r="E62" i="30"/>
  <c r="I62" i="30"/>
  <c r="J62" i="30" s="1"/>
  <c r="U62" i="30" s="1"/>
  <c r="V62" i="30" s="1"/>
  <c r="F62" i="30"/>
  <c r="E170" i="32"/>
  <c r="D170" i="32"/>
  <c r="R170" i="32" s="1"/>
  <c r="G170" i="32"/>
  <c r="L170" i="32" s="1"/>
  <c r="M170" i="32" s="1"/>
  <c r="H170" i="32"/>
  <c r="I170" i="32"/>
  <c r="J170" i="32" s="1"/>
  <c r="C170" i="32"/>
  <c r="AD170" i="32" s="1"/>
  <c r="F170" i="32"/>
  <c r="I225" i="32"/>
  <c r="J225" i="32" s="1"/>
  <c r="H225" i="32"/>
  <c r="C225" i="32"/>
  <c r="AD225" i="32" s="1"/>
  <c r="E225" i="32"/>
  <c r="F225" i="32"/>
  <c r="D225" i="32"/>
  <c r="R225" i="32" s="1"/>
  <c r="G225" i="32"/>
  <c r="L225" i="32" s="1"/>
  <c r="M225" i="32" s="1"/>
  <c r="H63" i="32"/>
  <c r="C63" i="32"/>
  <c r="AD63" i="32" s="1"/>
  <c r="E63" i="32"/>
  <c r="F63" i="32"/>
  <c r="I63" i="32"/>
  <c r="J63" i="32" s="1"/>
  <c r="G63" i="32"/>
  <c r="L63" i="32" s="1"/>
  <c r="M63" i="32" s="1"/>
  <c r="D63" i="32"/>
  <c r="I113" i="32"/>
  <c r="J113" i="32" s="1"/>
  <c r="E113" i="32"/>
  <c r="F113" i="32"/>
  <c r="H113" i="32"/>
  <c r="K113" i="32" s="1"/>
  <c r="C113" i="32"/>
  <c r="AD113" i="32" s="1"/>
  <c r="D113" i="32"/>
  <c r="G113" i="32"/>
  <c r="L113" i="32" s="1"/>
  <c r="M113" i="32" s="1"/>
  <c r="I153" i="32"/>
  <c r="J153" i="32" s="1"/>
  <c r="H153" i="32"/>
  <c r="F153" i="32"/>
  <c r="D153" i="32"/>
  <c r="R153" i="32" s="1"/>
  <c r="C153" i="32"/>
  <c r="AD153" i="32" s="1"/>
  <c r="E153" i="32"/>
  <c r="G153" i="32"/>
  <c r="L153" i="32" s="1"/>
  <c r="M153" i="32" s="1"/>
  <c r="I144" i="32"/>
  <c r="H144" i="32"/>
  <c r="F144" i="32"/>
  <c r="C144" i="32"/>
  <c r="AD144" i="32" s="1"/>
  <c r="G144" i="32"/>
  <c r="L144" i="32" s="1"/>
  <c r="M144" i="32" s="1"/>
  <c r="E144" i="32"/>
  <c r="D144" i="32"/>
  <c r="R144" i="32" s="1"/>
  <c r="D162" i="32"/>
  <c r="R162" i="32" s="1"/>
  <c r="R163" i="32" s="1"/>
  <c r="I162" i="32"/>
  <c r="J162" i="32" s="1"/>
  <c r="H162" i="32"/>
  <c r="G162" i="32"/>
  <c r="L162" i="32" s="1"/>
  <c r="M162" i="32" s="1"/>
  <c r="C162" i="32"/>
  <c r="AD162" i="32" s="1"/>
  <c r="F162" i="32"/>
  <c r="E162" i="32"/>
  <c r="H81" i="32"/>
  <c r="E81" i="32"/>
  <c r="I81" i="32"/>
  <c r="J81" i="32" s="1"/>
  <c r="G81" i="32"/>
  <c r="L81" i="32" s="1"/>
  <c r="M81" i="32" s="1"/>
  <c r="F81" i="32"/>
  <c r="D81" i="32"/>
  <c r="R81" i="32" s="1"/>
  <c r="C81" i="32"/>
  <c r="AD81" i="32" s="1"/>
  <c r="E90" i="32"/>
  <c r="I90" i="32"/>
  <c r="J90" i="32" s="1"/>
  <c r="G90" i="32"/>
  <c r="L90" i="32" s="1"/>
  <c r="M90" i="32" s="1"/>
  <c r="H90" i="32"/>
  <c r="K90" i="32" s="1"/>
  <c r="D90" i="32"/>
  <c r="R90" i="32" s="1"/>
  <c r="C90" i="32"/>
  <c r="AD90" i="32" s="1"/>
  <c r="F90" i="32"/>
  <c r="C224" i="32"/>
  <c r="AD224" i="32" s="1"/>
  <c r="E224" i="32"/>
  <c r="F224" i="32"/>
  <c r="G224" i="32"/>
  <c r="L224" i="32" s="1"/>
  <c r="M224" i="32" s="1"/>
  <c r="D224" i="32"/>
  <c r="R224" i="32" s="1"/>
  <c r="H224" i="32"/>
  <c r="I224" i="32"/>
  <c r="K98" i="32"/>
  <c r="K112" i="32"/>
  <c r="N58" i="31"/>
  <c r="O58" i="31" s="1"/>
  <c r="K58" i="31"/>
  <c r="U58" i="31"/>
  <c r="V58" i="31" s="1"/>
  <c r="Y58" i="31" s="1"/>
  <c r="U62" i="31"/>
  <c r="V62" i="31" s="1"/>
  <c r="N62" i="31"/>
  <c r="O62" i="31" s="1"/>
  <c r="K62" i="31"/>
  <c r="U136" i="31"/>
  <c r="V136" i="31" s="1"/>
  <c r="N136" i="31"/>
  <c r="O136" i="31" s="1"/>
  <c r="K136" i="31"/>
  <c r="U178" i="31"/>
  <c r="V178" i="31" s="1"/>
  <c r="N178" i="31"/>
  <c r="O178" i="31" s="1"/>
  <c r="K178" i="31"/>
  <c r="U75" i="31"/>
  <c r="V75" i="31" s="1"/>
  <c r="K75" i="31"/>
  <c r="N75" i="31"/>
  <c r="O75" i="31" s="1"/>
  <c r="U191" i="31"/>
  <c r="V191" i="31" s="1"/>
  <c r="K191" i="31"/>
  <c r="N191" i="31"/>
  <c r="O191" i="31" s="1"/>
  <c r="K63" i="31"/>
  <c r="U63" i="31"/>
  <c r="V63" i="31" s="1"/>
  <c r="N63" i="31"/>
  <c r="O63" i="31" s="1"/>
  <c r="N72" i="31"/>
  <c r="O72" i="31" s="1"/>
  <c r="U72" i="31"/>
  <c r="V72" i="31" s="1"/>
  <c r="K72" i="31"/>
  <c r="U129" i="31"/>
  <c r="V129" i="31" s="1"/>
  <c r="K129" i="31"/>
  <c r="N129" i="31"/>
  <c r="O129" i="31" s="1"/>
  <c r="Y129" i="31" s="1"/>
  <c r="N208" i="31"/>
  <c r="O208" i="31" s="1"/>
  <c r="Y208" i="31" s="1"/>
  <c r="K208" i="31"/>
  <c r="U208" i="31"/>
  <c r="V208" i="31" s="1"/>
  <c r="N194" i="31"/>
  <c r="O194" i="31" s="1"/>
  <c r="U194" i="31"/>
  <c r="V194" i="31" s="1"/>
  <c r="K194" i="31"/>
  <c r="U119" i="31"/>
  <c r="V119" i="31" s="1"/>
  <c r="N119" i="31"/>
  <c r="O119" i="31" s="1"/>
  <c r="K119" i="31"/>
  <c r="U140" i="31"/>
  <c r="V140" i="31" s="1"/>
  <c r="N140" i="31"/>
  <c r="O140" i="31" s="1"/>
  <c r="K140" i="31"/>
  <c r="U83" i="31"/>
  <c r="V83" i="31" s="1"/>
  <c r="K83" i="31"/>
  <c r="N83" i="31"/>
  <c r="O83" i="31" s="1"/>
  <c r="U188" i="31"/>
  <c r="V188" i="31" s="1"/>
  <c r="N188" i="31"/>
  <c r="O188" i="31" s="1"/>
  <c r="K188" i="31"/>
  <c r="U216" i="31"/>
  <c r="V216" i="31" s="1"/>
  <c r="N216" i="31"/>
  <c r="O216" i="31" s="1"/>
  <c r="K216" i="31"/>
  <c r="N149" i="31"/>
  <c r="O149" i="31" s="1"/>
  <c r="U149" i="31"/>
  <c r="V149" i="31" s="1"/>
  <c r="K149" i="31"/>
  <c r="N171" i="31"/>
  <c r="O171" i="31" s="1"/>
  <c r="U171" i="31"/>
  <c r="V171" i="31" s="1"/>
  <c r="K171" i="31"/>
  <c r="U143" i="31"/>
  <c r="V143" i="31" s="1"/>
  <c r="K143" i="31"/>
  <c r="N143" i="31"/>
  <c r="O143" i="31" s="1"/>
  <c r="K164" i="31"/>
  <c r="U164" i="31"/>
  <c r="V164" i="31" s="1"/>
  <c r="N164" i="31"/>
  <c r="O164" i="31" s="1"/>
  <c r="U74" i="31"/>
  <c r="V74" i="31" s="1"/>
  <c r="N74" i="31"/>
  <c r="O74" i="31" s="1"/>
  <c r="K74" i="31"/>
  <c r="U144" i="31"/>
  <c r="V144" i="31" s="1"/>
  <c r="N144" i="31"/>
  <c r="O144" i="31" s="1"/>
  <c r="K144" i="31"/>
  <c r="K137" i="28"/>
  <c r="N137" i="28"/>
  <c r="O137" i="28" s="1"/>
  <c r="U137" i="28"/>
  <c r="V137" i="28" s="1"/>
  <c r="K82" i="28"/>
  <c r="N82" i="28"/>
  <c r="O82" i="28" s="1"/>
  <c r="U82" i="28"/>
  <c r="V82" i="28" s="1"/>
  <c r="U207" i="28"/>
  <c r="V207" i="28" s="1"/>
  <c r="N207" i="28"/>
  <c r="O207" i="28" s="1"/>
  <c r="Y207" i="28" s="1"/>
  <c r="K207" i="28"/>
  <c r="N112" i="28"/>
  <c r="O112" i="28" s="1"/>
  <c r="Y112" i="28" s="1"/>
  <c r="K112" i="28"/>
  <c r="U112" i="28"/>
  <c r="V112" i="28" s="1"/>
  <c r="N85" i="28"/>
  <c r="O85" i="28" s="1"/>
  <c r="K85" i="28"/>
  <c r="U85" i="28"/>
  <c r="V85" i="28" s="1"/>
  <c r="K66" i="28"/>
  <c r="N66" i="28"/>
  <c r="O66" i="28" s="1"/>
  <c r="U66" i="28"/>
  <c r="V66" i="28" s="1"/>
  <c r="Y66" i="28" s="1"/>
  <c r="N106" i="28"/>
  <c r="O106" i="28" s="1"/>
  <c r="K106" i="28"/>
  <c r="U106" i="28"/>
  <c r="V106" i="28" s="1"/>
  <c r="K186" i="28"/>
  <c r="N186" i="28"/>
  <c r="O186" i="28" s="1"/>
  <c r="U186" i="28"/>
  <c r="V186" i="28" s="1"/>
  <c r="N118" i="28"/>
  <c r="O118" i="28" s="1"/>
  <c r="K118" i="28"/>
  <c r="U118" i="28"/>
  <c r="V118" i="28" s="1"/>
  <c r="N191" i="28"/>
  <c r="O191" i="28" s="1"/>
  <c r="K191" i="28"/>
  <c r="U191" i="28"/>
  <c r="V191" i="28" s="1"/>
  <c r="N204" i="28"/>
  <c r="O204" i="28" s="1"/>
  <c r="U204" i="28"/>
  <c r="V204" i="28" s="1"/>
  <c r="K204" i="28"/>
  <c r="N81" i="28"/>
  <c r="O81" i="28" s="1"/>
  <c r="K81" i="28"/>
  <c r="U81" i="28"/>
  <c r="V81" i="28" s="1"/>
  <c r="N210" i="28"/>
  <c r="O210" i="28" s="1"/>
  <c r="K210" i="28"/>
  <c r="U210" i="28"/>
  <c r="V210" i="28" s="1"/>
  <c r="K158" i="28"/>
  <c r="N158" i="28"/>
  <c r="O158" i="28" s="1"/>
  <c r="U158" i="28"/>
  <c r="V158" i="28" s="1"/>
  <c r="K96" i="28"/>
  <c r="U96" i="28"/>
  <c r="V96" i="28" s="1"/>
  <c r="N96" i="28"/>
  <c r="O96" i="28" s="1"/>
  <c r="Y96" i="28" s="1"/>
  <c r="N54" i="28"/>
  <c r="O54" i="28" s="1"/>
  <c r="K54" i="28"/>
  <c r="U54" i="28"/>
  <c r="V54" i="28" s="1"/>
  <c r="N145" i="28"/>
  <c r="O145" i="28" s="1"/>
  <c r="K145" i="28"/>
  <c r="U145" i="28"/>
  <c r="V145" i="28" s="1"/>
  <c r="K87" i="28"/>
  <c r="N87" i="28"/>
  <c r="O87" i="28" s="1"/>
  <c r="U87" i="28"/>
  <c r="V87" i="28" s="1"/>
  <c r="N56" i="28"/>
  <c r="O56" i="28" s="1"/>
  <c r="K56" i="28"/>
  <c r="U56" i="28"/>
  <c r="V56" i="28" s="1"/>
  <c r="N69" i="28"/>
  <c r="O69" i="28" s="1"/>
  <c r="K69" i="28"/>
  <c r="U69" i="28"/>
  <c r="V69" i="28" s="1"/>
  <c r="N94" i="28"/>
  <c r="O94" i="28" s="1"/>
  <c r="Y94" i="28" s="1"/>
  <c r="K94" i="28"/>
  <c r="U94" i="28"/>
  <c r="V94" i="28" s="1"/>
  <c r="K121" i="28"/>
  <c r="U121" i="28"/>
  <c r="V121" i="28" s="1"/>
  <c r="N121" i="28"/>
  <c r="O121" i="28" s="1"/>
  <c r="Y121" i="28" s="1"/>
  <c r="J210" i="32"/>
  <c r="D117" i="33"/>
  <c r="R117" i="33" s="1"/>
  <c r="H117" i="33"/>
  <c r="F117" i="33"/>
  <c r="E117" i="33"/>
  <c r="C117" i="33"/>
  <c r="AD117" i="33" s="1"/>
  <c r="G117" i="33"/>
  <c r="L117" i="33" s="1"/>
  <c r="M117" i="33" s="1"/>
  <c r="I117" i="33"/>
  <c r="J117" i="33" s="1"/>
  <c r="U117" i="33" s="1"/>
  <c r="V117" i="33" s="1"/>
  <c r="C62" i="33"/>
  <c r="AD62" i="33" s="1"/>
  <c r="H62" i="33"/>
  <c r="G62" i="33"/>
  <c r="L62" i="33" s="1"/>
  <c r="M62" i="33" s="1"/>
  <c r="E62" i="33"/>
  <c r="F62" i="33"/>
  <c r="I62" i="33"/>
  <c r="J62" i="33" s="1"/>
  <c r="U62" i="33" s="1"/>
  <c r="V62" i="33" s="1"/>
  <c r="D62" i="33"/>
  <c r="R62" i="33" s="1"/>
  <c r="R63" i="33" s="1"/>
  <c r="G90" i="33"/>
  <c r="C90" i="33"/>
  <c r="AD90" i="33" s="1"/>
  <c r="E90" i="33"/>
  <c r="H90" i="33"/>
  <c r="I90" i="33"/>
  <c r="J90" i="33" s="1"/>
  <c r="U90" i="33" s="1"/>
  <c r="V90" i="33" s="1"/>
  <c r="F90" i="33"/>
  <c r="D90" i="33"/>
  <c r="R90" i="33" s="1"/>
  <c r="E66" i="33"/>
  <c r="I66" i="33"/>
  <c r="J66" i="33" s="1"/>
  <c r="U66" i="33" s="1"/>
  <c r="V66" i="33" s="1"/>
  <c r="G66" i="33"/>
  <c r="F66" i="33"/>
  <c r="H66" i="33"/>
  <c r="D66" i="33"/>
  <c r="R66" i="33" s="1"/>
  <c r="C66" i="33"/>
  <c r="AD66" i="33" s="1"/>
  <c r="F128" i="33"/>
  <c r="E128" i="33"/>
  <c r="H128" i="33"/>
  <c r="C128" i="33"/>
  <c r="AD128" i="33" s="1"/>
  <c r="I128" i="33"/>
  <c r="J128" i="33" s="1"/>
  <c r="U128" i="33" s="1"/>
  <c r="V128" i="33" s="1"/>
  <c r="D128" i="33"/>
  <c r="R128" i="33" s="1"/>
  <c r="G128" i="33"/>
  <c r="D108" i="33"/>
  <c r="R108" i="33" s="1"/>
  <c r="F108" i="33"/>
  <c r="I108" i="33"/>
  <c r="J108" i="33" s="1"/>
  <c r="U108" i="33" s="1"/>
  <c r="V108" i="33" s="1"/>
  <c r="H108" i="33"/>
  <c r="K108" i="33" s="1"/>
  <c r="C108" i="33"/>
  <c r="AD108" i="33" s="1"/>
  <c r="E108" i="33"/>
  <c r="G108" i="33"/>
  <c r="L108" i="33" s="1"/>
  <c r="M108" i="33" s="1"/>
  <c r="F175" i="33"/>
  <c r="E175" i="33"/>
  <c r="D175" i="33"/>
  <c r="R175" i="33" s="1"/>
  <c r="C175" i="33"/>
  <c r="AD175" i="33" s="1"/>
  <c r="I175" i="33"/>
  <c r="J175" i="33" s="1"/>
  <c r="U175" i="33" s="1"/>
  <c r="V175" i="33" s="1"/>
  <c r="H175" i="33"/>
  <c r="G175" i="33"/>
  <c r="L175" i="33" s="1"/>
  <c r="M175" i="33" s="1"/>
  <c r="G179" i="33"/>
  <c r="H179" i="33"/>
  <c r="E179" i="33"/>
  <c r="F179" i="33"/>
  <c r="D179" i="33"/>
  <c r="R179" i="33" s="1"/>
  <c r="C179" i="33"/>
  <c r="AD179" i="33" s="1"/>
  <c r="I179" i="33"/>
  <c r="J179" i="33" s="1"/>
  <c r="U179" i="33" s="1"/>
  <c r="V179" i="33" s="1"/>
  <c r="G138" i="33"/>
  <c r="C138" i="33"/>
  <c r="AD138" i="33" s="1"/>
  <c r="E138" i="33"/>
  <c r="H138" i="33"/>
  <c r="D138" i="33"/>
  <c r="I138" i="33"/>
  <c r="J138" i="33" s="1"/>
  <c r="U138" i="33" s="1"/>
  <c r="V138" i="33" s="1"/>
  <c r="F138" i="33"/>
  <c r="F178" i="33"/>
  <c r="G178" i="33"/>
  <c r="L178" i="33" s="1"/>
  <c r="M178" i="33" s="1"/>
  <c r="H178" i="33"/>
  <c r="K178" i="33" s="1"/>
  <c r="C178" i="33"/>
  <c r="AD178" i="33" s="1"/>
  <c r="I178" i="33"/>
  <c r="J178" i="33" s="1"/>
  <c r="U178" i="33" s="1"/>
  <c r="V178" i="33" s="1"/>
  <c r="D178" i="33"/>
  <c r="R178" i="33" s="1"/>
  <c r="E178" i="33"/>
  <c r="C224" i="33"/>
  <c r="AD224" i="33" s="1"/>
  <c r="H224" i="33"/>
  <c r="G224" i="33"/>
  <c r="L224" i="33" s="1"/>
  <c r="M224" i="33" s="1"/>
  <c r="D224" i="33"/>
  <c r="R224" i="33" s="1"/>
  <c r="F224" i="33"/>
  <c r="E224" i="33"/>
  <c r="I224" i="33"/>
  <c r="J224" i="33" s="1"/>
  <c r="U224" i="33" s="1"/>
  <c r="V224" i="33" s="1"/>
  <c r="D71" i="33"/>
  <c r="R71" i="33" s="1"/>
  <c r="H71" i="33"/>
  <c r="C71" i="33"/>
  <c r="AD71" i="33" s="1"/>
  <c r="I71" i="33"/>
  <c r="J71" i="33" s="1"/>
  <c r="U71" i="33" s="1"/>
  <c r="V71" i="33" s="1"/>
  <c r="F71" i="33"/>
  <c r="G71" i="33"/>
  <c r="L71" i="33" s="1"/>
  <c r="M71" i="33" s="1"/>
  <c r="E71" i="33"/>
  <c r="G168" i="33"/>
  <c r="C168" i="33"/>
  <c r="AD168" i="33" s="1"/>
  <c r="D168" i="33"/>
  <c r="R168" i="33" s="1"/>
  <c r="I168" i="33"/>
  <c r="J168" i="33" s="1"/>
  <c r="U168" i="33" s="1"/>
  <c r="V168" i="33" s="1"/>
  <c r="H168" i="33"/>
  <c r="K168" i="33" s="1"/>
  <c r="E168" i="33"/>
  <c r="F168" i="33"/>
  <c r="C223" i="33"/>
  <c r="AD223" i="33" s="1"/>
  <c r="D223" i="33"/>
  <c r="R223" i="33" s="1"/>
  <c r="H223" i="33"/>
  <c r="F223" i="33"/>
  <c r="E223" i="33"/>
  <c r="G223" i="33"/>
  <c r="I223" i="33"/>
  <c r="J223" i="33" s="1"/>
  <c r="U223" i="33" s="1"/>
  <c r="V223" i="33" s="1"/>
  <c r="G221" i="33"/>
  <c r="E221" i="33"/>
  <c r="F221" i="33"/>
  <c r="D221" i="33"/>
  <c r="R221" i="33" s="1"/>
  <c r="H221" i="33"/>
  <c r="C221" i="33"/>
  <c r="AD221" i="33" s="1"/>
  <c r="I221" i="33"/>
  <c r="J221" i="33" s="1"/>
  <c r="U221" i="33" s="1"/>
  <c r="V221" i="33" s="1"/>
  <c r="E86" i="33"/>
  <c r="D86" i="33"/>
  <c r="R86" i="33" s="1"/>
  <c r="C86" i="33"/>
  <c r="AD86" i="33" s="1"/>
  <c r="F86" i="33"/>
  <c r="I86" i="33"/>
  <c r="J86" i="33" s="1"/>
  <c r="U86" i="33" s="1"/>
  <c r="V86" i="33" s="1"/>
  <c r="H86" i="33"/>
  <c r="G86" i="33"/>
  <c r="H166" i="33"/>
  <c r="D166" i="33"/>
  <c r="R166" i="33" s="1"/>
  <c r="G166" i="33"/>
  <c r="C166" i="33"/>
  <c r="AD166" i="33" s="1"/>
  <c r="E166" i="33"/>
  <c r="F166" i="33"/>
  <c r="I166" i="33"/>
  <c r="J166" i="33" s="1"/>
  <c r="C113" i="33"/>
  <c r="AD113" i="33" s="1"/>
  <c r="G113" i="33"/>
  <c r="D113" i="33"/>
  <c r="E113" i="33"/>
  <c r="F113" i="33"/>
  <c r="I113" i="33"/>
  <c r="J113" i="33" s="1"/>
  <c r="U113" i="33" s="1"/>
  <c r="V113" i="33" s="1"/>
  <c r="H113" i="33"/>
  <c r="G213" i="33"/>
  <c r="D213" i="33"/>
  <c r="I213" i="33"/>
  <c r="J213" i="33" s="1"/>
  <c r="U213" i="33" s="1"/>
  <c r="V213" i="33" s="1"/>
  <c r="E213" i="33"/>
  <c r="C213" i="33"/>
  <c r="AD213" i="33" s="1"/>
  <c r="F213" i="33"/>
  <c r="H213" i="33"/>
  <c r="F170" i="33"/>
  <c r="E170" i="33"/>
  <c r="I170" i="33"/>
  <c r="J170" i="33" s="1"/>
  <c r="U170" i="33" s="1"/>
  <c r="V170" i="33" s="1"/>
  <c r="G170" i="33"/>
  <c r="L170" i="33" s="1"/>
  <c r="M170" i="33" s="1"/>
  <c r="D170" i="33"/>
  <c r="R170" i="33" s="1"/>
  <c r="H170" i="33"/>
  <c r="C170" i="33"/>
  <c r="AD170" i="33" s="1"/>
  <c r="G176" i="33"/>
  <c r="I176" i="33"/>
  <c r="J176" i="33" s="1"/>
  <c r="D176" i="33"/>
  <c r="R176" i="33" s="1"/>
  <c r="E176" i="33"/>
  <c r="F176" i="33"/>
  <c r="H176" i="33"/>
  <c r="K176" i="33" s="1"/>
  <c r="C176" i="33"/>
  <c r="AD176" i="33" s="1"/>
  <c r="C182" i="33"/>
  <c r="AD182" i="33" s="1"/>
  <c r="H182" i="33"/>
  <c r="F182" i="33"/>
  <c r="E182" i="33"/>
  <c r="I182" i="33"/>
  <c r="J182" i="33" s="1"/>
  <c r="U182" i="33" s="1"/>
  <c r="V182" i="33" s="1"/>
  <c r="G182" i="33"/>
  <c r="D182" i="33"/>
  <c r="R182" i="33" s="1"/>
  <c r="E216" i="30"/>
  <c r="D216" i="30"/>
  <c r="R216" i="30" s="1"/>
  <c r="I216" i="30"/>
  <c r="J216" i="30" s="1"/>
  <c r="U216" i="30" s="1"/>
  <c r="V216" i="30" s="1"/>
  <c r="G216" i="30"/>
  <c r="L216" i="30" s="1"/>
  <c r="M216" i="30" s="1"/>
  <c r="F216" i="30"/>
  <c r="C216" i="30"/>
  <c r="AD216" i="30" s="1"/>
  <c r="H216" i="30"/>
  <c r="K216" i="30" s="1"/>
  <c r="AB216" i="30" s="1"/>
  <c r="AC216" i="30" s="1"/>
  <c r="G77" i="30"/>
  <c r="L77" i="30" s="1"/>
  <c r="M77" i="30" s="1"/>
  <c r="C77" i="30"/>
  <c r="AD77" i="30" s="1"/>
  <c r="E77" i="30"/>
  <c r="I77" i="30"/>
  <c r="J77" i="30" s="1"/>
  <c r="U77" i="30" s="1"/>
  <c r="V77" i="30" s="1"/>
  <c r="D77" i="30"/>
  <c r="R77" i="30" s="1"/>
  <c r="H77" i="30"/>
  <c r="K77" i="30" s="1"/>
  <c r="F77" i="30"/>
  <c r="E123" i="30"/>
  <c r="C123" i="30"/>
  <c r="AD123" i="30" s="1"/>
  <c r="F123" i="30"/>
  <c r="H123" i="30"/>
  <c r="D123" i="30"/>
  <c r="R123" i="30" s="1"/>
  <c r="G123" i="30"/>
  <c r="L123" i="30" s="1"/>
  <c r="M123" i="30" s="1"/>
  <c r="I123" i="30"/>
  <c r="J123" i="30" s="1"/>
  <c r="U123" i="30" s="1"/>
  <c r="V123" i="30" s="1"/>
  <c r="E139" i="30"/>
  <c r="C139" i="30"/>
  <c r="AD139" i="30" s="1"/>
  <c r="H139" i="30"/>
  <c r="K139" i="30" s="1"/>
  <c r="F139" i="30"/>
  <c r="I139" i="30"/>
  <c r="J139" i="30" s="1"/>
  <c r="U139" i="30" s="1"/>
  <c r="V139" i="30" s="1"/>
  <c r="D139" i="30"/>
  <c r="R139" i="30" s="1"/>
  <c r="G139" i="30"/>
  <c r="L139" i="30" s="1"/>
  <c r="M139" i="30" s="1"/>
  <c r="E80" i="30"/>
  <c r="D80" i="30"/>
  <c r="R80" i="30" s="1"/>
  <c r="F80" i="30"/>
  <c r="C80" i="30"/>
  <c r="AD80" i="30" s="1"/>
  <c r="G80" i="30"/>
  <c r="L80" i="30" s="1"/>
  <c r="M80" i="30" s="1"/>
  <c r="I80" i="30"/>
  <c r="J80" i="30" s="1"/>
  <c r="U80" i="30" s="1"/>
  <c r="V80" i="30" s="1"/>
  <c r="H80" i="30"/>
  <c r="K80" i="30" s="1"/>
  <c r="H58" i="30"/>
  <c r="F58" i="30"/>
  <c r="D58" i="30"/>
  <c r="R58" i="30" s="1"/>
  <c r="E58" i="30"/>
  <c r="C58" i="30"/>
  <c r="AD58" i="30" s="1"/>
  <c r="I58" i="30"/>
  <c r="J58" i="30" s="1"/>
  <c r="U58" i="30" s="1"/>
  <c r="V58" i="30" s="1"/>
  <c r="G58" i="30"/>
  <c r="L58" i="30" s="1"/>
  <c r="M58" i="30" s="1"/>
  <c r="H177" i="30"/>
  <c r="E177" i="30"/>
  <c r="I177" i="30"/>
  <c r="J177" i="30" s="1"/>
  <c r="U177" i="30" s="1"/>
  <c r="V177" i="30" s="1"/>
  <c r="D177" i="30"/>
  <c r="R177" i="30" s="1"/>
  <c r="C177" i="30"/>
  <c r="AD177" i="30" s="1"/>
  <c r="F177" i="30"/>
  <c r="G177" i="30"/>
  <c r="L177" i="30" s="1"/>
  <c r="M177" i="30" s="1"/>
  <c r="F61" i="30"/>
  <c r="H61" i="30"/>
  <c r="I61" i="30"/>
  <c r="J61" i="30" s="1"/>
  <c r="U61" i="30" s="1"/>
  <c r="V61" i="30" s="1"/>
  <c r="E61" i="30"/>
  <c r="D61" i="30"/>
  <c r="R61" i="30" s="1"/>
  <c r="G61" i="30"/>
  <c r="L61" i="30" s="1"/>
  <c r="M61" i="30" s="1"/>
  <c r="C61" i="30"/>
  <c r="AD61" i="30" s="1"/>
  <c r="G103" i="30"/>
  <c r="L103" i="30" s="1"/>
  <c r="M103" i="30" s="1"/>
  <c r="C103" i="30"/>
  <c r="AD103" i="30" s="1"/>
  <c r="H103" i="30"/>
  <c r="E103" i="30"/>
  <c r="F103" i="30"/>
  <c r="D103" i="30"/>
  <c r="R103" i="30" s="1"/>
  <c r="I103" i="30"/>
  <c r="J103" i="30" s="1"/>
  <c r="U103" i="30" s="1"/>
  <c r="V103" i="30" s="1"/>
  <c r="G54" i="30"/>
  <c r="L54" i="30" s="1"/>
  <c r="M54" i="30" s="1"/>
  <c r="I54" i="30"/>
  <c r="J54" i="30" s="1"/>
  <c r="U54" i="30" s="1"/>
  <c r="V54" i="30" s="1"/>
  <c r="C54" i="30"/>
  <c r="AD54" i="30" s="1"/>
  <c r="E54" i="30"/>
  <c r="H54" i="30"/>
  <c r="K54" i="30" s="1"/>
  <c r="F54" i="30"/>
  <c r="D54" i="30"/>
  <c r="R54" i="30" s="1"/>
  <c r="D113" i="30"/>
  <c r="G113" i="30"/>
  <c r="L113" i="30" s="1"/>
  <c r="M113" i="30" s="1"/>
  <c r="H113" i="30"/>
  <c r="C113" i="30"/>
  <c r="AD113" i="30" s="1"/>
  <c r="E113" i="30"/>
  <c r="F113" i="30"/>
  <c r="I113" i="30"/>
  <c r="J113" i="30" s="1"/>
  <c r="U113" i="30" s="1"/>
  <c r="V113" i="30" s="1"/>
  <c r="D155" i="30"/>
  <c r="R155" i="30" s="1"/>
  <c r="G155" i="30"/>
  <c r="L155" i="30" s="1"/>
  <c r="M155" i="30" s="1"/>
  <c r="E155" i="30"/>
  <c r="C155" i="30"/>
  <c r="AD155" i="30" s="1"/>
  <c r="I155" i="30"/>
  <c r="J155" i="30" s="1"/>
  <c r="U155" i="30" s="1"/>
  <c r="V155" i="30" s="1"/>
  <c r="H155" i="30"/>
  <c r="F155" i="30"/>
  <c r="G161" i="30"/>
  <c r="L161" i="30" s="1"/>
  <c r="M161" i="30" s="1"/>
  <c r="E161" i="30"/>
  <c r="I161" i="30"/>
  <c r="J161" i="30" s="1"/>
  <c r="U161" i="30" s="1"/>
  <c r="V161" i="30" s="1"/>
  <c r="H161" i="30"/>
  <c r="C161" i="30"/>
  <c r="AD161" i="30" s="1"/>
  <c r="F161" i="30"/>
  <c r="D161" i="30"/>
  <c r="R161" i="30" s="1"/>
  <c r="D98" i="30"/>
  <c r="R98" i="30" s="1"/>
  <c r="F98" i="30"/>
  <c r="H98" i="30"/>
  <c r="G98" i="30"/>
  <c r="L98" i="30" s="1"/>
  <c r="M98" i="30" s="1"/>
  <c r="I98" i="30"/>
  <c r="J98" i="30" s="1"/>
  <c r="U98" i="30" s="1"/>
  <c r="V98" i="30" s="1"/>
  <c r="E98" i="30"/>
  <c r="C98" i="30"/>
  <c r="AD98" i="30" s="1"/>
  <c r="F65" i="30"/>
  <c r="H65" i="30"/>
  <c r="G65" i="30"/>
  <c r="L65" i="30" s="1"/>
  <c r="M65" i="30" s="1"/>
  <c r="C65" i="30"/>
  <c r="AD65" i="30" s="1"/>
  <c r="E65" i="30"/>
  <c r="D65" i="30"/>
  <c r="R65" i="30" s="1"/>
  <c r="I65" i="30"/>
  <c r="J65" i="30" s="1"/>
  <c r="U65" i="30" s="1"/>
  <c r="V65" i="30" s="1"/>
  <c r="E63" i="30"/>
  <c r="D63" i="30"/>
  <c r="G63" i="30"/>
  <c r="L63" i="30" s="1"/>
  <c r="M63" i="30" s="1"/>
  <c r="H63" i="30"/>
  <c r="F63" i="30"/>
  <c r="I63" i="30"/>
  <c r="J63" i="30" s="1"/>
  <c r="U63" i="30" s="1"/>
  <c r="V63" i="30" s="1"/>
  <c r="C63" i="30"/>
  <c r="AD63" i="30" s="1"/>
  <c r="D211" i="30"/>
  <c r="R211" i="30" s="1"/>
  <c r="G211" i="30"/>
  <c r="L211" i="30" s="1"/>
  <c r="M211" i="30" s="1"/>
  <c r="C211" i="30"/>
  <c r="AD211" i="30" s="1"/>
  <c r="F211" i="30"/>
  <c r="H211" i="30"/>
  <c r="K211" i="30" s="1"/>
  <c r="I211" i="30"/>
  <c r="J211" i="30" s="1"/>
  <c r="U211" i="30" s="1"/>
  <c r="V211" i="30" s="1"/>
  <c r="E211" i="30"/>
  <c r="H144" i="30"/>
  <c r="K144" i="30" s="1"/>
  <c r="G144" i="30"/>
  <c r="L144" i="30" s="1"/>
  <c r="M144" i="30" s="1"/>
  <c r="E144" i="30"/>
  <c r="I144" i="30"/>
  <c r="J144" i="30" s="1"/>
  <c r="U144" i="30" s="1"/>
  <c r="V144" i="30" s="1"/>
  <c r="F144" i="30"/>
  <c r="D144" i="30"/>
  <c r="R144" i="30" s="1"/>
  <c r="C144" i="30"/>
  <c r="AD144" i="30" s="1"/>
  <c r="H108" i="30"/>
  <c r="C108" i="30"/>
  <c r="AD108" i="30" s="1"/>
  <c r="D108" i="30"/>
  <c r="R108" i="30" s="1"/>
  <c r="G108" i="30"/>
  <c r="L108" i="30" s="1"/>
  <c r="M108" i="30" s="1"/>
  <c r="I108" i="30"/>
  <c r="J108" i="30" s="1"/>
  <c r="U108" i="30" s="1"/>
  <c r="V108" i="30" s="1"/>
  <c r="E108" i="30"/>
  <c r="F108" i="30"/>
  <c r="C166" i="30"/>
  <c r="AD166" i="30" s="1"/>
  <c r="I166" i="30"/>
  <c r="J166" i="30" s="1"/>
  <c r="U166" i="30" s="1"/>
  <c r="V166" i="30" s="1"/>
  <c r="F166" i="30"/>
  <c r="E166" i="30"/>
  <c r="D166" i="30"/>
  <c r="R166" i="30" s="1"/>
  <c r="G166" i="30"/>
  <c r="L166" i="30" s="1"/>
  <c r="M166" i="30" s="1"/>
  <c r="H166" i="30"/>
  <c r="F128" i="32"/>
  <c r="D128" i="32"/>
  <c r="R128" i="32" s="1"/>
  <c r="I128" i="32"/>
  <c r="J128" i="32" s="1"/>
  <c r="E128" i="32"/>
  <c r="G128" i="32"/>
  <c r="L128" i="32" s="1"/>
  <c r="M128" i="32" s="1"/>
  <c r="C128" i="32"/>
  <c r="AD128" i="32" s="1"/>
  <c r="H128" i="32"/>
  <c r="K128" i="32" s="1"/>
  <c r="H87" i="32"/>
  <c r="F87" i="32"/>
  <c r="E87" i="32"/>
  <c r="I87" i="32"/>
  <c r="J87" i="32" s="1"/>
  <c r="G87" i="32"/>
  <c r="L87" i="32" s="1"/>
  <c r="M87" i="32" s="1"/>
  <c r="D87" i="32"/>
  <c r="R87" i="32" s="1"/>
  <c r="R88" i="32" s="1"/>
  <c r="C87" i="32"/>
  <c r="AD87" i="32" s="1"/>
  <c r="I70" i="32"/>
  <c r="J70" i="32" s="1"/>
  <c r="C70" i="32"/>
  <c r="AD70" i="32" s="1"/>
  <c r="E70" i="32"/>
  <c r="D70" i="32"/>
  <c r="R70" i="32" s="1"/>
  <c r="F70" i="32"/>
  <c r="G70" i="32"/>
  <c r="L70" i="32" s="1"/>
  <c r="M70" i="32" s="1"/>
  <c r="H70" i="32"/>
  <c r="I107" i="32"/>
  <c r="J107" i="32" s="1"/>
  <c r="F107" i="32"/>
  <c r="E107" i="32"/>
  <c r="C107" i="32"/>
  <c r="AD107" i="32" s="1"/>
  <c r="D107" i="32"/>
  <c r="R107" i="32" s="1"/>
  <c r="G107" i="32"/>
  <c r="L107" i="32" s="1"/>
  <c r="M107" i="32" s="1"/>
  <c r="H107" i="32"/>
  <c r="H88" i="32"/>
  <c r="F88" i="32"/>
  <c r="E88" i="32"/>
  <c r="I88" i="32"/>
  <c r="C88" i="32"/>
  <c r="AD88" i="32" s="1"/>
  <c r="D88" i="32"/>
  <c r="G88" i="32"/>
  <c r="L88" i="32" s="1"/>
  <c r="M88" i="32" s="1"/>
  <c r="H131" i="32"/>
  <c r="D131" i="32"/>
  <c r="R131" i="32" s="1"/>
  <c r="F131" i="32"/>
  <c r="G131" i="32"/>
  <c r="L131" i="32" s="1"/>
  <c r="M131" i="32" s="1"/>
  <c r="C131" i="32"/>
  <c r="AD131" i="32" s="1"/>
  <c r="I131" i="32"/>
  <c r="J131" i="32" s="1"/>
  <c r="E131" i="32"/>
  <c r="E166" i="32"/>
  <c r="I166" i="32"/>
  <c r="J166" i="32" s="1"/>
  <c r="D166" i="32"/>
  <c r="R166" i="32" s="1"/>
  <c r="C166" i="32"/>
  <c r="AD166" i="32" s="1"/>
  <c r="H166" i="32"/>
  <c r="G166" i="32"/>
  <c r="L166" i="32" s="1"/>
  <c r="M166" i="32" s="1"/>
  <c r="F166" i="32"/>
  <c r="F114" i="32"/>
  <c r="C114" i="32"/>
  <c r="AD114" i="32" s="1"/>
  <c r="G114" i="32"/>
  <c r="L114" i="32" s="1"/>
  <c r="M114" i="32" s="1"/>
  <c r="I114" i="32"/>
  <c r="J114" i="32" s="1"/>
  <c r="H114" i="32"/>
  <c r="K114" i="32" s="1"/>
  <c r="E114" i="32"/>
  <c r="D114" i="32"/>
  <c r="R114" i="32" s="1"/>
  <c r="G165" i="32"/>
  <c r="L165" i="32" s="1"/>
  <c r="M165" i="32" s="1"/>
  <c r="D165" i="32"/>
  <c r="R165" i="32" s="1"/>
  <c r="C165" i="32"/>
  <c r="AD165" i="32" s="1"/>
  <c r="F165" i="32"/>
  <c r="H165" i="32"/>
  <c r="E165" i="32"/>
  <c r="I165" i="32"/>
  <c r="J165" i="32" s="1"/>
  <c r="K156" i="32"/>
  <c r="K66" i="32"/>
  <c r="AB66" i="32" s="1"/>
  <c r="K146" i="32"/>
  <c r="K80" i="32"/>
  <c r="K222" i="32"/>
  <c r="J224" i="32"/>
  <c r="K51" i="31"/>
  <c r="N51" i="31"/>
  <c r="O51" i="31" s="1"/>
  <c r="Y51" i="31" s="1"/>
  <c r="U51" i="31"/>
  <c r="V51" i="31" s="1"/>
  <c r="N185" i="31"/>
  <c r="O185" i="31" s="1"/>
  <c r="K185" i="31"/>
  <c r="U185" i="31"/>
  <c r="V185" i="31" s="1"/>
  <c r="K57" i="31"/>
  <c r="N57" i="31"/>
  <c r="O57" i="31" s="1"/>
  <c r="U57" i="31"/>
  <c r="V57" i="31" s="1"/>
  <c r="U169" i="31"/>
  <c r="V169" i="31" s="1"/>
  <c r="K169" i="31"/>
  <c r="N169" i="31"/>
  <c r="O169" i="31" s="1"/>
  <c r="N123" i="31"/>
  <c r="O123" i="31" s="1"/>
  <c r="K123" i="31"/>
  <c r="U123" i="31"/>
  <c r="V123" i="31" s="1"/>
  <c r="K80" i="31"/>
  <c r="N80" i="31"/>
  <c r="O80" i="31" s="1"/>
  <c r="U80" i="31"/>
  <c r="V80" i="31" s="1"/>
  <c r="N220" i="31"/>
  <c r="O220" i="31" s="1"/>
  <c r="U220" i="31"/>
  <c r="V220" i="31" s="1"/>
  <c r="K220" i="31"/>
  <c r="K193" i="31"/>
  <c r="U193" i="31"/>
  <c r="V193" i="31" s="1"/>
  <c r="N193" i="31"/>
  <c r="O193" i="31" s="1"/>
  <c r="N88" i="31"/>
  <c r="O88" i="31" s="1"/>
  <c r="Y88" i="31" s="1"/>
  <c r="K88" i="31"/>
  <c r="U88" i="31"/>
  <c r="V88" i="31" s="1"/>
  <c r="K176" i="31"/>
  <c r="U176" i="31"/>
  <c r="V176" i="31" s="1"/>
  <c r="N176" i="31"/>
  <c r="O176" i="31" s="1"/>
  <c r="Y176" i="31" s="1"/>
  <c r="K202" i="31"/>
  <c r="U202" i="31"/>
  <c r="V202" i="31" s="1"/>
  <c r="N202" i="31"/>
  <c r="O202" i="31" s="1"/>
  <c r="Y202" i="31" s="1"/>
  <c r="U201" i="31"/>
  <c r="V201" i="31" s="1"/>
  <c r="K201" i="31"/>
  <c r="N201" i="31"/>
  <c r="O201" i="31" s="1"/>
  <c r="N166" i="31"/>
  <c r="O166" i="31" s="1"/>
  <c r="K166" i="31"/>
  <c r="U166" i="31"/>
  <c r="V166" i="31" s="1"/>
  <c r="N101" i="31"/>
  <c r="O101" i="31" s="1"/>
  <c r="K101" i="31"/>
  <c r="U101" i="31"/>
  <c r="V101" i="31" s="1"/>
  <c r="Y101" i="31" s="1"/>
  <c r="U71" i="31"/>
  <c r="V71" i="31" s="1"/>
  <c r="K71" i="31"/>
  <c r="N71" i="31"/>
  <c r="O71" i="31" s="1"/>
  <c r="Y71" i="31" s="1"/>
  <c r="N199" i="31"/>
  <c r="O199" i="31" s="1"/>
  <c r="U199" i="31"/>
  <c r="V199" i="31" s="1"/>
  <c r="K199" i="31"/>
  <c r="K203" i="31"/>
  <c r="N203" i="31"/>
  <c r="O203" i="31" s="1"/>
  <c r="Y203" i="31" s="1"/>
  <c r="U203" i="31"/>
  <c r="V203" i="31" s="1"/>
  <c r="K70" i="31"/>
  <c r="N70" i="31"/>
  <c r="O70" i="31" s="1"/>
  <c r="U70" i="31"/>
  <c r="V70" i="31" s="1"/>
  <c r="U76" i="31"/>
  <c r="V76" i="31" s="1"/>
  <c r="N76" i="31"/>
  <c r="O76" i="31" s="1"/>
  <c r="K76" i="31"/>
  <c r="U200" i="31"/>
  <c r="V200" i="31" s="1"/>
  <c r="K200" i="31"/>
  <c r="N200" i="31"/>
  <c r="O200" i="31" s="1"/>
  <c r="N160" i="31"/>
  <c r="O160" i="31" s="1"/>
  <c r="K160" i="31"/>
  <c r="U160" i="31"/>
  <c r="V160" i="31" s="1"/>
  <c r="U190" i="31"/>
  <c r="V190" i="31" s="1"/>
  <c r="N190" i="31"/>
  <c r="O190" i="31" s="1"/>
  <c r="Y190" i="31" s="1"/>
  <c r="K190" i="31"/>
  <c r="K136" i="28"/>
  <c r="N136" i="28"/>
  <c r="O136" i="28" s="1"/>
  <c r="U136" i="28"/>
  <c r="V136" i="28" s="1"/>
  <c r="N90" i="28"/>
  <c r="O90" i="28" s="1"/>
  <c r="K90" i="28"/>
  <c r="U90" i="28"/>
  <c r="V90" i="28" s="1"/>
  <c r="U153" i="28"/>
  <c r="V153" i="28" s="1"/>
  <c r="N153" i="28"/>
  <c r="O153" i="28" s="1"/>
  <c r="Y153" i="28" s="1"/>
  <c r="K153" i="28"/>
  <c r="N194" i="28"/>
  <c r="O194" i="28" s="1"/>
  <c r="K194" i="28"/>
  <c r="U194" i="28"/>
  <c r="V194" i="28" s="1"/>
  <c r="N167" i="28"/>
  <c r="O167" i="28" s="1"/>
  <c r="K167" i="28"/>
  <c r="U167" i="28"/>
  <c r="V167" i="28" s="1"/>
  <c r="K196" i="28"/>
  <c r="U196" i="28"/>
  <c r="V196" i="28" s="1"/>
  <c r="N196" i="28"/>
  <c r="O196" i="28" s="1"/>
  <c r="Y196" i="28" s="1"/>
  <c r="N111" i="28"/>
  <c r="O111" i="28" s="1"/>
  <c r="K111" i="28"/>
  <c r="U111" i="28"/>
  <c r="V111" i="28" s="1"/>
  <c r="Y111" i="28" s="1"/>
  <c r="N138" i="28"/>
  <c r="O138" i="28" s="1"/>
  <c r="K138" i="28"/>
  <c r="U138" i="28"/>
  <c r="V138" i="28" s="1"/>
  <c r="Y138" i="28" s="1"/>
  <c r="K133" i="28"/>
  <c r="N133" i="28"/>
  <c r="O133" i="28" s="1"/>
  <c r="U133" i="28"/>
  <c r="V133" i="28" s="1"/>
  <c r="N154" i="28"/>
  <c r="O154" i="28" s="1"/>
  <c r="K154" i="28"/>
  <c r="U154" i="28"/>
  <c r="V154" i="28" s="1"/>
  <c r="K209" i="28"/>
  <c r="N209" i="28"/>
  <c r="O209" i="28" s="1"/>
  <c r="Y209" i="28" s="1"/>
  <c r="U209" i="28"/>
  <c r="V209" i="28" s="1"/>
  <c r="K199" i="28"/>
  <c r="N199" i="28"/>
  <c r="O199" i="28" s="1"/>
  <c r="U199" i="28"/>
  <c r="V199" i="28" s="1"/>
  <c r="K211" i="28"/>
  <c r="N211" i="28"/>
  <c r="O211" i="28" s="1"/>
  <c r="U211" i="28"/>
  <c r="V211" i="28" s="1"/>
  <c r="Y211" i="28" s="1"/>
  <c r="N74" i="28"/>
  <c r="O74" i="28" s="1"/>
  <c r="K74" i="28"/>
  <c r="U74" i="28"/>
  <c r="V74" i="28" s="1"/>
  <c r="K64" i="28"/>
  <c r="N64" i="28"/>
  <c r="O64" i="28" s="1"/>
  <c r="U64" i="28"/>
  <c r="V64" i="28" s="1"/>
  <c r="K120" i="28"/>
  <c r="N120" i="28"/>
  <c r="O120" i="28" s="1"/>
  <c r="U120" i="28"/>
  <c r="V120" i="28" s="1"/>
  <c r="N95" i="28"/>
  <c r="O95" i="28" s="1"/>
  <c r="K95" i="28"/>
  <c r="U95" i="28"/>
  <c r="V95" i="28" s="1"/>
  <c r="Y95" i="28" s="1"/>
  <c r="K164" i="28"/>
  <c r="N164" i="28"/>
  <c r="O164" i="28" s="1"/>
  <c r="U164" i="28"/>
  <c r="V164" i="28" s="1"/>
  <c r="N181" i="28"/>
  <c r="O181" i="28" s="1"/>
  <c r="U181" i="28"/>
  <c r="V181" i="28" s="1"/>
  <c r="Y181" i="28" s="1"/>
  <c r="K181" i="28"/>
  <c r="U75" i="28"/>
  <c r="V75" i="28" s="1"/>
  <c r="N75" i="28"/>
  <c r="O75" i="28" s="1"/>
  <c r="K75" i="28"/>
  <c r="K61" i="28"/>
  <c r="N61" i="28"/>
  <c r="O61" i="28" s="1"/>
  <c r="U61" i="28"/>
  <c r="V61" i="28" s="1"/>
  <c r="Y61" i="28" s="1"/>
  <c r="N135" i="28"/>
  <c r="O135" i="28" s="1"/>
  <c r="K135" i="28"/>
  <c r="U135" i="28"/>
  <c r="V135" i="28" s="1"/>
  <c r="G70" i="33"/>
  <c r="E70" i="33"/>
  <c r="H70" i="33"/>
  <c r="F70" i="33"/>
  <c r="C70" i="33"/>
  <c r="AD70" i="33" s="1"/>
  <c r="D70" i="33"/>
  <c r="R70" i="33" s="1"/>
  <c r="I70" i="33"/>
  <c r="J70" i="33" s="1"/>
  <c r="U70" i="33" s="1"/>
  <c r="V70" i="33" s="1"/>
  <c r="I153" i="33"/>
  <c r="J153" i="33" s="1"/>
  <c r="U153" i="33" s="1"/>
  <c r="V153" i="33" s="1"/>
  <c r="E153" i="33"/>
  <c r="H153" i="33"/>
  <c r="C153" i="33"/>
  <c r="AD153" i="33" s="1"/>
  <c r="G153" i="33"/>
  <c r="L153" i="33" s="1"/>
  <c r="M153" i="33" s="1"/>
  <c r="F153" i="33"/>
  <c r="D153" i="33"/>
  <c r="R153" i="33" s="1"/>
  <c r="C99" i="33"/>
  <c r="AD99" i="33" s="1"/>
  <c r="G99" i="33"/>
  <c r="L99" i="33" s="1"/>
  <c r="M99" i="33" s="1"/>
  <c r="E99" i="33"/>
  <c r="F99" i="33"/>
  <c r="D99" i="33"/>
  <c r="R99" i="33" s="1"/>
  <c r="I99" i="33"/>
  <c r="J99" i="33" s="1"/>
  <c r="U99" i="33" s="1"/>
  <c r="V99" i="33" s="1"/>
  <c r="H99" i="33"/>
  <c r="C54" i="33"/>
  <c r="AD54" i="33" s="1"/>
  <c r="D54" i="33"/>
  <c r="R54" i="33" s="1"/>
  <c r="E54" i="33"/>
  <c r="I54" i="33"/>
  <c r="J54" i="33" s="1"/>
  <c r="U54" i="33" s="1"/>
  <c r="V54" i="33" s="1"/>
  <c r="G54" i="33"/>
  <c r="L54" i="33" s="1"/>
  <c r="M54" i="33" s="1"/>
  <c r="H54" i="33"/>
  <c r="K54" i="33" s="1"/>
  <c r="F54" i="33"/>
  <c r="H127" i="33"/>
  <c r="E127" i="33"/>
  <c r="D127" i="33"/>
  <c r="R127" i="33" s="1"/>
  <c r="G127" i="33"/>
  <c r="L127" i="33" s="1"/>
  <c r="M127" i="33" s="1"/>
  <c r="C127" i="33"/>
  <c r="AD127" i="33" s="1"/>
  <c r="I127" i="33"/>
  <c r="J127" i="33" s="1"/>
  <c r="U127" i="33" s="1"/>
  <c r="V127" i="33" s="1"/>
  <c r="F127" i="33"/>
  <c r="C121" i="33"/>
  <c r="AD121" i="33" s="1"/>
  <c r="E121" i="33"/>
  <c r="G121" i="33"/>
  <c r="L121" i="33" s="1"/>
  <c r="M121" i="33" s="1"/>
  <c r="D121" i="33"/>
  <c r="R121" i="33" s="1"/>
  <c r="F121" i="33"/>
  <c r="H121" i="33"/>
  <c r="I121" i="33"/>
  <c r="J121" i="33" s="1"/>
  <c r="U121" i="33" s="1"/>
  <c r="V121" i="33" s="1"/>
  <c r="C102" i="33"/>
  <c r="AD102" i="33" s="1"/>
  <c r="E102" i="33"/>
  <c r="D102" i="33"/>
  <c r="R102" i="33" s="1"/>
  <c r="G102" i="33"/>
  <c r="H102" i="33"/>
  <c r="F102" i="33"/>
  <c r="I102" i="33"/>
  <c r="J102" i="33" s="1"/>
  <c r="U102" i="33" s="1"/>
  <c r="V102" i="33" s="1"/>
  <c r="E180" i="33"/>
  <c r="I180" i="33"/>
  <c r="J180" i="33" s="1"/>
  <c r="U180" i="33" s="1"/>
  <c r="V180" i="33" s="1"/>
  <c r="D180" i="33"/>
  <c r="R180" i="33" s="1"/>
  <c r="C180" i="33"/>
  <c r="AD180" i="33" s="1"/>
  <c r="G180" i="33"/>
  <c r="L180" i="33" s="1"/>
  <c r="M180" i="33" s="1"/>
  <c r="F180" i="33"/>
  <c r="H180" i="33"/>
  <c r="K180" i="33" s="1"/>
  <c r="G189" i="33"/>
  <c r="C189" i="33"/>
  <c r="AD189" i="33" s="1"/>
  <c r="F189" i="33"/>
  <c r="H189" i="33"/>
  <c r="E189" i="33"/>
  <c r="D189" i="33"/>
  <c r="R189" i="33" s="1"/>
  <c r="I189" i="33"/>
  <c r="J189" i="33" s="1"/>
  <c r="U189" i="33" s="1"/>
  <c r="V189" i="33" s="1"/>
  <c r="I212" i="33"/>
  <c r="J212" i="33" s="1"/>
  <c r="U212" i="33" s="1"/>
  <c r="V212" i="33" s="1"/>
  <c r="F212" i="33"/>
  <c r="E212" i="33"/>
  <c r="H212" i="33"/>
  <c r="G212" i="33"/>
  <c r="C212" i="33"/>
  <c r="AD212" i="33" s="1"/>
  <c r="D212" i="33"/>
  <c r="R212" i="33" s="1"/>
  <c r="R213" i="33" s="1"/>
  <c r="H125" i="33"/>
  <c r="E125" i="33"/>
  <c r="I125" i="33"/>
  <c r="J125" i="33" s="1"/>
  <c r="U125" i="33" s="1"/>
  <c r="V125" i="33" s="1"/>
  <c r="C125" i="33"/>
  <c r="AD125" i="33" s="1"/>
  <c r="G125" i="33"/>
  <c r="L125" i="33" s="1"/>
  <c r="M125" i="33" s="1"/>
  <c r="D125" i="33"/>
  <c r="R125" i="33" s="1"/>
  <c r="F125" i="33"/>
  <c r="F144" i="33"/>
  <c r="D144" i="33"/>
  <c r="R144" i="33" s="1"/>
  <c r="G144" i="33"/>
  <c r="C144" i="33"/>
  <c r="AD144" i="33" s="1"/>
  <c r="H144" i="33"/>
  <c r="E144" i="33"/>
  <c r="I144" i="33"/>
  <c r="J144" i="33" s="1"/>
  <c r="U144" i="33" s="1"/>
  <c r="V144" i="33" s="1"/>
  <c r="H65" i="33"/>
  <c r="D65" i="33"/>
  <c r="R65" i="33" s="1"/>
  <c r="I65" i="33"/>
  <c r="J65" i="33" s="1"/>
  <c r="U65" i="33" s="1"/>
  <c r="V65" i="33" s="1"/>
  <c r="C65" i="33"/>
  <c r="AD65" i="33" s="1"/>
  <c r="E65" i="33"/>
  <c r="G65" i="33"/>
  <c r="L65" i="33" s="1"/>
  <c r="M65" i="33" s="1"/>
  <c r="F65" i="33"/>
  <c r="F116" i="33"/>
  <c r="G116" i="33"/>
  <c r="I116" i="33"/>
  <c r="J116" i="33" s="1"/>
  <c r="U116" i="33" s="1"/>
  <c r="V116" i="33" s="1"/>
  <c r="H116" i="33"/>
  <c r="C116" i="33"/>
  <c r="AD116" i="33" s="1"/>
  <c r="E116" i="33"/>
  <c r="D116" i="33"/>
  <c r="R116" i="33" s="1"/>
  <c r="H122" i="33"/>
  <c r="D122" i="33"/>
  <c r="R122" i="33" s="1"/>
  <c r="C122" i="33"/>
  <c r="AD122" i="33" s="1"/>
  <c r="F122" i="33"/>
  <c r="G122" i="33"/>
  <c r="E122" i="33"/>
  <c r="I122" i="33"/>
  <c r="J122" i="33" s="1"/>
  <c r="U122" i="33" s="1"/>
  <c r="V122" i="33" s="1"/>
  <c r="F188" i="33"/>
  <c r="G188" i="33"/>
  <c r="E188" i="33"/>
  <c r="D188" i="33"/>
  <c r="H188" i="33"/>
  <c r="I188" i="33"/>
  <c r="J188" i="33" s="1"/>
  <c r="U188" i="33" s="1"/>
  <c r="V188" i="33" s="1"/>
  <c r="C188" i="33"/>
  <c r="AD188" i="33" s="1"/>
  <c r="D141" i="33"/>
  <c r="R141" i="33" s="1"/>
  <c r="G141" i="33"/>
  <c r="L141" i="33" s="1"/>
  <c r="M141" i="33" s="1"/>
  <c r="I141" i="33"/>
  <c r="J141" i="33" s="1"/>
  <c r="U141" i="33" s="1"/>
  <c r="V141" i="33" s="1"/>
  <c r="F141" i="33"/>
  <c r="H141" i="33"/>
  <c r="E141" i="33"/>
  <c r="C141" i="33"/>
  <c r="AD141" i="33" s="1"/>
  <c r="H200" i="33"/>
  <c r="E200" i="33"/>
  <c r="F200" i="33"/>
  <c r="C200" i="33"/>
  <c r="AD200" i="33" s="1"/>
  <c r="G200" i="33"/>
  <c r="L200" i="33" s="1"/>
  <c r="M200" i="33" s="1"/>
  <c r="I200" i="33"/>
  <c r="J200" i="33" s="1"/>
  <c r="D200" i="33"/>
  <c r="R200" i="33" s="1"/>
  <c r="H140" i="33"/>
  <c r="F140" i="33"/>
  <c r="I140" i="33"/>
  <c r="J140" i="33" s="1"/>
  <c r="U140" i="33" s="1"/>
  <c r="V140" i="33" s="1"/>
  <c r="E140" i="33"/>
  <c r="C140" i="33"/>
  <c r="AD140" i="33" s="1"/>
  <c r="G140" i="33"/>
  <c r="L140" i="33" s="1"/>
  <c r="M140" i="33" s="1"/>
  <c r="D140" i="33"/>
  <c r="R140" i="33" s="1"/>
  <c r="G169" i="33"/>
  <c r="I169" i="33"/>
  <c r="J169" i="33" s="1"/>
  <c r="U169" i="33" s="1"/>
  <c r="V169" i="33" s="1"/>
  <c r="F169" i="33"/>
  <c r="H169" i="33"/>
  <c r="K169" i="33" s="1"/>
  <c r="D169" i="33"/>
  <c r="R169" i="33" s="1"/>
  <c r="C169" i="33"/>
  <c r="AD169" i="33" s="1"/>
  <c r="E169" i="33"/>
  <c r="E163" i="33"/>
  <c r="C163" i="33"/>
  <c r="AD163" i="33" s="1"/>
  <c r="D163" i="33"/>
  <c r="I163" i="33"/>
  <c r="J163" i="33" s="1"/>
  <c r="U163" i="33" s="1"/>
  <c r="V163" i="33" s="1"/>
  <c r="G163" i="33"/>
  <c r="H163" i="33"/>
  <c r="F163" i="33"/>
  <c r="J88" i="32"/>
  <c r="J124" i="32"/>
  <c r="J221" i="32"/>
  <c r="H149" i="30"/>
  <c r="K149" i="30" s="1"/>
  <c r="I149" i="30"/>
  <c r="J149" i="30" s="1"/>
  <c r="U149" i="30" s="1"/>
  <c r="V149" i="30" s="1"/>
  <c r="D149" i="30"/>
  <c r="R149" i="30" s="1"/>
  <c r="E149" i="30"/>
  <c r="C149" i="30"/>
  <c r="AD149" i="30" s="1"/>
  <c r="F149" i="30"/>
  <c r="G149" i="30"/>
  <c r="L149" i="30" s="1"/>
  <c r="M149" i="30" s="1"/>
  <c r="E217" i="30"/>
  <c r="H217" i="30"/>
  <c r="D217" i="30"/>
  <c r="R217" i="30" s="1"/>
  <c r="G217" i="30"/>
  <c r="L217" i="30" s="1"/>
  <c r="M217" i="30" s="1"/>
  <c r="C217" i="30"/>
  <c r="AD217" i="30" s="1"/>
  <c r="I217" i="30"/>
  <c r="J217" i="30" s="1"/>
  <c r="U217" i="30" s="1"/>
  <c r="V217" i="30" s="1"/>
  <c r="F217" i="30"/>
  <c r="I124" i="30"/>
  <c r="J124" i="30" s="1"/>
  <c r="U124" i="30" s="1"/>
  <c r="V124" i="30" s="1"/>
  <c r="F124" i="30"/>
  <c r="H124" i="30"/>
  <c r="K124" i="30" s="1"/>
  <c r="C124" i="30"/>
  <c r="AD124" i="30" s="1"/>
  <c r="E124" i="30"/>
  <c r="G124" i="30"/>
  <c r="L124" i="30" s="1"/>
  <c r="M124" i="30" s="1"/>
  <c r="D124" i="30"/>
  <c r="R124" i="30" s="1"/>
  <c r="E121" i="30"/>
  <c r="F121" i="30"/>
  <c r="C121" i="30"/>
  <c r="AD121" i="30" s="1"/>
  <c r="G121" i="30"/>
  <c r="L121" i="30" s="1"/>
  <c r="M121" i="30" s="1"/>
  <c r="H121" i="30"/>
  <c r="I121" i="30"/>
  <c r="J121" i="30" s="1"/>
  <c r="D121" i="30"/>
  <c r="R121" i="30" s="1"/>
  <c r="E52" i="30"/>
  <c r="D52" i="30"/>
  <c r="R52" i="30" s="1"/>
  <c r="I52" i="30"/>
  <c r="J52" i="30" s="1"/>
  <c r="U52" i="30" s="1"/>
  <c r="V52" i="30" s="1"/>
  <c r="F52" i="30"/>
  <c r="C52" i="30"/>
  <c r="AD52" i="30" s="1"/>
  <c r="H52" i="30"/>
  <c r="K52" i="30" s="1"/>
  <c r="W52" i="30" s="1"/>
  <c r="X52" i="30" s="1"/>
  <c r="G52" i="30"/>
  <c r="L52" i="30" s="1"/>
  <c r="M52" i="30" s="1"/>
  <c r="D156" i="30"/>
  <c r="R156" i="30" s="1"/>
  <c r="H156" i="30"/>
  <c r="F156" i="30"/>
  <c r="I156" i="30"/>
  <c r="J156" i="30" s="1"/>
  <c r="U156" i="30" s="1"/>
  <c r="V156" i="30" s="1"/>
  <c r="G156" i="30"/>
  <c r="L156" i="30" s="1"/>
  <c r="M156" i="30" s="1"/>
  <c r="E156" i="30"/>
  <c r="C156" i="30"/>
  <c r="AD156" i="30" s="1"/>
  <c r="E225" i="30"/>
  <c r="D225" i="30"/>
  <c r="R225" i="30" s="1"/>
  <c r="G225" i="30"/>
  <c r="L225" i="30" s="1"/>
  <c r="M225" i="30" s="1"/>
  <c r="H225" i="30"/>
  <c r="F225" i="30"/>
  <c r="C225" i="30"/>
  <c r="AD225" i="30" s="1"/>
  <c r="I225" i="30"/>
  <c r="J225" i="30" s="1"/>
  <c r="U225" i="30" s="1"/>
  <c r="V225" i="30" s="1"/>
  <c r="D118" i="30"/>
  <c r="R118" i="30" s="1"/>
  <c r="C118" i="30"/>
  <c r="AD118" i="30" s="1"/>
  <c r="F118" i="30"/>
  <c r="E118" i="30"/>
  <c r="H118" i="30"/>
  <c r="I118" i="30"/>
  <c r="J118" i="30" s="1"/>
  <c r="U118" i="30" s="1"/>
  <c r="V118" i="30" s="1"/>
  <c r="G118" i="30"/>
  <c r="L118" i="30" s="1"/>
  <c r="M118" i="30" s="1"/>
  <c r="D102" i="30"/>
  <c r="R102" i="30" s="1"/>
  <c r="G102" i="30"/>
  <c r="L102" i="30" s="1"/>
  <c r="M102" i="30" s="1"/>
  <c r="H102" i="30"/>
  <c r="F102" i="30"/>
  <c r="C102" i="30"/>
  <c r="AD102" i="30" s="1"/>
  <c r="E102" i="30"/>
  <c r="I102" i="30"/>
  <c r="J102" i="30" s="1"/>
  <c r="U102" i="30" s="1"/>
  <c r="V102" i="30" s="1"/>
  <c r="I170" i="30"/>
  <c r="J170" i="30" s="1"/>
  <c r="U170" i="30" s="1"/>
  <c r="V170" i="30" s="1"/>
  <c r="E170" i="30"/>
  <c r="D170" i="30"/>
  <c r="R170" i="30" s="1"/>
  <c r="C170" i="30"/>
  <c r="AD170" i="30" s="1"/>
  <c r="F170" i="30"/>
  <c r="G170" i="30"/>
  <c r="L170" i="30" s="1"/>
  <c r="M170" i="30" s="1"/>
  <c r="H170" i="30"/>
  <c r="K170" i="30" s="1"/>
  <c r="P170" i="30" s="1"/>
  <c r="E55" i="30"/>
  <c r="F55" i="30"/>
  <c r="H55" i="30"/>
  <c r="C55" i="30"/>
  <c r="AD55" i="30" s="1"/>
  <c r="I55" i="30"/>
  <c r="J55" i="30" s="1"/>
  <c r="U55" i="30" s="1"/>
  <c r="V55" i="30" s="1"/>
  <c r="G55" i="30"/>
  <c r="L55" i="30" s="1"/>
  <c r="M55" i="30" s="1"/>
  <c r="D55" i="30"/>
  <c r="R55" i="30" s="1"/>
  <c r="C159" i="30"/>
  <c r="AD159" i="30" s="1"/>
  <c r="G159" i="30"/>
  <c r="L159" i="30" s="1"/>
  <c r="M159" i="30" s="1"/>
  <c r="I159" i="30"/>
  <c r="J159" i="30" s="1"/>
  <c r="U159" i="30" s="1"/>
  <c r="V159" i="30" s="1"/>
  <c r="F159" i="30"/>
  <c r="E159" i="30"/>
  <c r="D159" i="30"/>
  <c r="R159" i="30" s="1"/>
  <c r="H159" i="30"/>
  <c r="K159" i="30" s="1"/>
  <c r="C173" i="30"/>
  <c r="AD173" i="30" s="1"/>
  <c r="H173" i="30"/>
  <c r="E173" i="30"/>
  <c r="G173" i="30"/>
  <c r="L173" i="30" s="1"/>
  <c r="M173" i="30" s="1"/>
  <c r="I173" i="30"/>
  <c r="J173" i="30" s="1"/>
  <c r="U173" i="30" s="1"/>
  <c r="V173" i="30" s="1"/>
  <c r="F173" i="30"/>
  <c r="D173" i="30"/>
  <c r="R173" i="30" s="1"/>
  <c r="G125" i="30"/>
  <c r="L125" i="30" s="1"/>
  <c r="M125" i="30" s="1"/>
  <c r="C125" i="30"/>
  <c r="AD125" i="30" s="1"/>
  <c r="I125" i="30"/>
  <c r="J125" i="30" s="1"/>
  <c r="U125" i="30" s="1"/>
  <c r="V125" i="30" s="1"/>
  <c r="D125" i="30"/>
  <c r="R125" i="30" s="1"/>
  <c r="H125" i="30"/>
  <c r="F125" i="30"/>
  <c r="E125" i="30"/>
  <c r="E148" i="30"/>
  <c r="F148" i="30"/>
  <c r="H148" i="30"/>
  <c r="C148" i="30"/>
  <c r="AD148" i="30" s="1"/>
  <c r="D148" i="30"/>
  <c r="R148" i="30" s="1"/>
  <c r="I148" i="30"/>
  <c r="J148" i="30" s="1"/>
  <c r="U148" i="30" s="1"/>
  <c r="V148" i="30" s="1"/>
  <c r="G148" i="30"/>
  <c r="L148" i="30" s="1"/>
  <c r="M148" i="30" s="1"/>
  <c r="G220" i="30"/>
  <c r="L220" i="30" s="1"/>
  <c r="M220" i="30" s="1"/>
  <c r="I220" i="30"/>
  <c r="J220" i="30" s="1"/>
  <c r="U220" i="30" s="1"/>
  <c r="V220" i="30" s="1"/>
  <c r="F220" i="30"/>
  <c r="H220" i="30"/>
  <c r="C220" i="30"/>
  <c r="AD220" i="30" s="1"/>
  <c r="E220" i="30"/>
  <c r="D220" i="30"/>
  <c r="R220" i="30" s="1"/>
  <c r="I109" i="30"/>
  <c r="J109" i="30" s="1"/>
  <c r="U109" i="30" s="1"/>
  <c r="V109" i="30" s="1"/>
  <c r="C109" i="30"/>
  <c r="AD109" i="30" s="1"/>
  <c r="D109" i="30"/>
  <c r="R109" i="30" s="1"/>
  <c r="F109" i="30"/>
  <c r="E109" i="30"/>
  <c r="H109" i="30"/>
  <c r="G109" i="30"/>
  <c r="L109" i="30" s="1"/>
  <c r="M109" i="30" s="1"/>
  <c r="E188" i="30"/>
  <c r="I188" i="30"/>
  <c r="J188" i="30" s="1"/>
  <c r="U188" i="30" s="1"/>
  <c r="V188" i="30" s="1"/>
  <c r="H188" i="30"/>
  <c r="C188" i="30"/>
  <c r="AD188" i="30" s="1"/>
  <c r="F188" i="30"/>
  <c r="D188" i="30"/>
  <c r="G188" i="30"/>
  <c r="L188" i="30" s="1"/>
  <c r="M188" i="30" s="1"/>
  <c r="C132" i="30"/>
  <c r="AD132" i="30" s="1"/>
  <c r="I132" i="30"/>
  <c r="J132" i="30" s="1"/>
  <c r="G132" i="30"/>
  <c r="L132" i="30" s="1"/>
  <c r="M132" i="30" s="1"/>
  <c r="H132" i="30"/>
  <c r="K132" i="30" s="1"/>
  <c r="AB132" i="30" s="1"/>
  <c r="D132" i="30"/>
  <c r="R132" i="30" s="1"/>
  <c r="E132" i="30"/>
  <c r="F132" i="30"/>
  <c r="C56" i="30"/>
  <c r="AD56" i="30" s="1"/>
  <c r="F56" i="30"/>
  <c r="H56" i="30"/>
  <c r="I56" i="30"/>
  <c r="J56" i="30" s="1"/>
  <c r="U56" i="30" s="1"/>
  <c r="V56" i="30" s="1"/>
  <c r="E56" i="30"/>
  <c r="D56" i="30"/>
  <c r="R56" i="30" s="1"/>
  <c r="G56" i="30"/>
  <c r="L56" i="30" s="1"/>
  <c r="M56" i="30" s="1"/>
  <c r="I174" i="30"/>
  <c r="J174" i="30" s="1"/>
  <c r="U174" i="30" s="1"/>
  <c r="V174" i="30" s="1"/>
  <c r="F174" i="30"/>
  <c r="G174" i="30"/>
  <c r="L174" i="30" s="1"/>
  <c r="M174" i="30" s="1"/>
  <c r="C174" i="30"/>
  <c r="AD174" i="30" s="1"/>
  <c r="D174" i="30"/>
  <c r="R174" i="30" s="1"/>
  <c r="H174" i="30"/>
  <c r="K174" i="30" s="1"/>
  <c r="P174" i="30" s="1"/>
  <c r="E174" i="30"/>
  <c r="F100" i="32"/>
  <c r="H100" i="32"/>
  <c r="G100" i="32"/>
  <c r="L100" i="32" s="1"/>
  <c r="M100" i="32" s="1"/>
  <c r="D100" i="32"/>
  <c r="R100" i="32" s="1"/>
  <c r="I100" i="32"/>
  <c r="J100" i="32" s="1"/>
  <c r="C100" i="32"/>
  <c r="AD100" i="32" s="1"/>
  <c r="E100" i="32"/>
  <c r="G150" i="32"/>
  <c r="L150" i="32" s="1"/>
  <c r="M150" i="32" s="1"/>
  <c r="C150" i="32"/>
  <c r="AD150" i="32" s="1"/>
  <c r="E150" i="32"/>
  <c r="D150" i="32"/>
  <c r="R150" i="32" s="1"/>
  <c r="F150" i="32"/>
  <c r="H150" i="32"/>
  <c r="I150" i="32"/>
  <c r="J150" i="32" s="1"/>
  <c r="I196" i="32"/>
  <c r="J196" i="32" s="1"/>
  <c r="G196" i="32"/>
  <c r="L196" i="32" s="1"/>
  <c r="M196" i="32" s="1"/>
  <c r="D196" i="32"/>
  <c r="R196" i="32" s="1"/>
  <c r="F196" i="32"/>
  <c r="E196" i="32"/>
  <c r="H196" i="32"/>
  <c r="C196" i="32"/>
  <c r="AD196" i="32" s="1"/>
  <c r="C181" i="32"/>
  <c r="AD181" i="32" s="1"/>
  <c r="F181" i="32"/>
  <c r="E181" i="32"/>
  <c r="D181" i="32"/>
  <c r="R181" i="32" s="1"/>
  <c r="I181" i="32"/>
  <c r="J181" i="32" s="1"/>
  <c r="H181" i="32"/>
  <c r="G181" i="32"/>
  <c r="L181" i="32" s="1"/>
  <c r="M181" i="32" s="1"/>
  <c r="C157" i="32"/>
  <c r="AD157" i="32" s="1"/>
  <c r="I157" i="32"/>
  <c r="J157" i="32" s="1"/>
  <c r="E157" i="32"/>
  <c r="G157" i="32"/>
  <c r="L157" i="32" s="1"/>
  <c r="M157" i="32" s="1"/>
  <c r="F157" i="32"/>
  <c r="H157" i="32"/>
  <c r="D157" i="32"/>
  <c r="R157" i="32" s="1"/>
  <c r="C109" i="32"/>
  <c r="AD109" i="32" s="1"/>
  <c r="G109" i="32"/>
  <c r="L109" i="32" s="1"/>
  <c r="M109" i="32" s="1"/>
  <c r="H109" i="32"/>
  <c r="F109" i="32"/>
  <c r="D109" i="32"/>
  <c r="R109" i="32" s="1"/>
  <c r="E109" i="32"/>
  <c r="I109" i="32"/>
  <c r="J109" i="32" s="1"/>
  <c r="C89" i="32"/>
  <c r="AD89" i="32" s="1"/>
  <c r="E89" i="32"/>
  <c r="H89" i="32"/>
  <c r="I89" i="32"/>
  <c r="J89" i="32" s="1"/>
  <c r="F89" i="32"/>
  <c r="G89" i="32"/>
  <c r="L89" i="32" s="1"/>
  <c r="M89" i="32" s="1"/>
  <c r="D89" i="32"/>
  <c r="R89" i="32" s="1"/>
  <c r="D96" i="32"/>
  <c r="R96" i="32" s="1"/>
  <c r="E96" i="32"/>
  <c r="C96" i="32"/>
  <c r="AD96" i="32" s="1"/>
  <c r="G96" i="32"/>
  <c r="L96" i="32" s="1"/>
  <c r="M96" i="32" s="1"/>
  <c r="F96" i="32"/>
  <c r="H96" i="32"/>
  <c r="I96" i="32"/>
  <c r="J96" i="32" s="1"/>
  <c r="H130" i="32"/>
  <c r="I130" i="32"/>
  <c r="J130" i="32" s="1"/>
  <c r="G130" i="32"/>
  <c r="L130" i="32" s="1"/>
  <c r="M130" i="32" s="1"/>
  <c r="D130" i="32"/>
  <c r="R130" i="32" s="1"/>
  <c r="F130" i="32"/>
  <c r="C130" i="32"/>
  <c r="AD130" i="32" s="1"/>
  <c r="E130" i="32"/>
  <c r="H173" i="32"/>
  <c r="K173" i="32" s="1"/>
  <c r="D173" i="32"/>
  <c r="R173" i="32" s="1"/>
  <c r="F173" i="32"/>
  <c r="C173" i="32"/>
  <c r="AD173" i="32" s="1"/>
  <c r="G173" i="32"/>
  <c r="L173" i="32" s="1"/>
  <c r="M173" i="32" s="1"/>
  <c r="I173" i="32"/>
  <c r="J173" i="32" s="1"/>
  <c r="E173" i="32"/>
  <c r="H82" i="32"/>
  <c r="E82" i="32"/>
  <c r="I82" i="32"/>
  <c r="J82" i="32" s="1"/>
  <c r="G82" i="32"/>
  <c r="L82" i="32" s="1"/>
  <c r="M82" i="32" s="1"/>
  <c r="F82" i="32"/>
  <c r="D82" i="32"/>
  <c r="R82" i="32" s="1"/>
  <c r="C82" i="32"/>
  <c r="AD82" i="32" s="1"/>
  <c r="K91" i="32"/>
  <c r="AB91" i="32" s="1"/>
  <c r="N207" i="32"/>
  <c r="O207" i="32" s="1"/>
  <c r="Y207" i="32" s="1"/>
  <c r="K207" i="32"/>
  <c r="K51" i="32"/>
  <c r="K65" i="32"/>
  <c r="K168" i="32"/>
  <c r="K115" i="32"/>
  <c r="AB115" i="32" s="1"/>
  <c r="K84" i="32"/>
  <c r="K206" i="32"/>
  <c r="K214" i="31"/>
  <c r="U214" i="31"/>
  <c r="V214" i="31" s="1"/>
  <c r="N214" i="31"/>
  <c r="O214" i="31" s="1"/>
  <c r="N92" i="31"/>
  <c r="O92" i="31" s="1"/>
  <c r="Y92" i="31" s="1"/>
  <c r="K92" i="31"/>
  <c r="U92" i="31"/>
  <c r="V92" i="31" s="1"/>
  <c r="U146" i="31"/>
  <c r="V146" i="31" s="1"/>
  <c r="N146" i="31"/>
  <c r="O146" i="31" s="1"/>
  <c r="K146" i="31"/>
  <c r="N195" i="31"/>
  <c r="O195" i="31" s="1"/>
  <c r="K195" i="31"/>
  <c r="U195" i="31"/>
  <c r="V195" i="31" s="1"/>
  <c r="N90" i="31"/>
  <c r="O90" i="31" s="1"/>
  <c r="K90" i="31"/>
  <c r="U90" i="31"/>
  <c r="V90" i="31" s="1"/>
  <c r="N196" i="31"/>
  <c r="O196" i="31" s="1"/>
  <c r="K196" i="31"/>
  <c r="U196" i="31"/>
  <c r="V196" i="31" s="1"/>
  <c r="K153" i="31"/>
  <c r="U153" i="31"/>
  <c r="V153" i="31" s="1"/>
  <c r="N153" i="31"/>
  <c r="O153" i="31" s="1"/>
  <c r="K167" i="31"/>
  <c r="U167" i="31"/>
  <c r="V167" i="31" s="1"/>
  <c r="N167" i="31"/>
  <c r="O167" i="31" s="1"/>
  <c r="U108" i="31"/>
  <c r="V108" i="31" s="1"/>
  <c r="N108" i="31"/>
  <c r="O108" i="31" s="1"/>
  <c r="K108" i="31"/>
  <c r="N131" i="31"/>
  <c r="O131" i="31" s="1"/>
  <c r="U131" i="31"/>
  <c r="V131" i="31" s="1"/>
  <c r="K131" i="31"/>
  <c r="U116" i="31"/>
  <c r="V116" i="31" s="1"/>
  <c r="K116" i="31"/>
  <c r="N116" i="31"/>
  <c r="O116" i="31" s="1"/>
  <c r="U64" i="31"/>
  <c r="V64" i="31" s="1"/>
  <c r="N64" i="31"/>
  <c r="O64" i="31" s="1"/>
  <c r="K64" i="31"/>
  <c r="K112" i="31"/>
  <c r="N112" i="31"/>
  <c r="O112" i="31" s="1"/>
  <c r="U112" i="31"/>
  <c r="V112" i="31" s="1"/>
  <c r="U135" i="31"/>
  <c r="V135" i="31" s="1"/>
  <c r="N135" i="31"/>
  <c r="O135" i="31" s="1"/>
  <c r="Y135" i="31" s="1"/>
  <c r="K135" i="31"/>
  <c r="K82" i="31"/>
  <c r="U82" i="31"/>
  <c r="V82" i="31" s="1"/>
  <c r="N82" i="31"/>
  <c r="O82" i="31" s="1"/>
  <c r="K155" i="31"/>
  <c r="N155" i="31"/>
  <c r="O155" i="31" s="1"/>
  <c r="Y155" i="31" s="1"/>
  <c r="U155" i="31"/>
  <c r="V155" i="31" s="1"/>
  <c r="U124" i="31"/>
  <c r="V124" i="31" s="1"/>
  <c r="K124" i="31"/>
  <c r="N124" i="31"/>
  <c r="O124" i="31" s="1"/>
  <c r="K53" i="31"/>
  <c r="U53" i="31"/>
  <c r="V53" i="31" s="1"/>
  <c r="N53" i="31"/>
  <c r="O53" i="31" s="1"/>
  <c r="K100" i="31"/>
  <c r="N100" i="31"/>
  <c r="O100" i="31" s="1"/>
  <c r="U100" i="31"/>
  <c r="V100" i="31" s="1"/>
  <c r="U215" i="31"/>
  <c r="V215" i="31" s="1"/>
  <c r="N215" i="31"/>
  <c r="O215" i="31" s="1"/>
  <c r="K215" i="31"/>
  <c r="K96" i="31"/>
  <c r="N96" i="31"/>
  <c r="O96" i="31" s="1"/>
  <c r="U96" i="31"/>
  <c r="V96" i="31" s="1"/>
  <c r="K89" i="31"/>
  <c r="N89" i="31"/>
  <c r="O89" i="31" s="1"/>
  <c r="U89" i="31"/>
  <c r="V89" i="31" s="1"/>
  <c r="J212" i="32"/>
  <c r="N125" i="28"/>
  <c r="O125" i="28" s="1"/>
  <c r="U125" i="28"/>
  <c r="V125" i="28" s="1"/>
  <c r="K125" i="28"/>
  <c r="N86" i="28"/>
  <c r="O86" i="28" s="1"/>
  <c r="K86" i="28"/>
  <c r="U86" i="28"/>
  <c r="V86" i="28" s="1"/>
  <c r="K83" i="28"/>
  <c r="N83" i="28"/>
  <c r="O83" i="28" s="1"/>
  <c r="U83" i="28"/>
  <c r="V83" i="28" s="1"/>
  <c r="Y83" i="28" s="1"/>
  <c r="U203" i="28"/>
  <c r="V203" i="28" s="1"/>
  <c r="N203" i="28"/>
  <c r="O203" i="28" s="1"/>
  <c r="K203" i="28"/>
  <c r="N134" i="28"/>
  <c r="O134" i="28" s="1"/>
  <c r="K134" i="28"/>
  <c r="U134" i="28"/>
  <c r="V134" i="28" s="1"/>
  <c r="Y134" i="28" s="1"/>
  <c r="N187" i="28"/>
  <c r="O187" i="28" s="1"/>
  <c r="K187" i="28"/>
  <c r="U187" i="28"/>
  <c r="V187" i="28" s="1"/>
  <c r="Y187" i="28" s="1"/>
  <c r="N160" i="28"/>
  <c r="O160" i="28" s="1"/>
  <c r="K160" i="28"/>
  <c r="U160" i="28"/>
  <c r="V160" i="28" s="1"/>
  <c r="Y160" i="28" s="1"/>
  <c r="N130" i="28"/>
  <c r="O130" i="28" s="1"/>
  <c r="U130" i="28"/>
  <c r="V130" i="28" s="1"/>
  <c r="K130" i="28"/>
  <c r="N185" i="28"/>
  <c r="O185" i="28" s="1"/>
  <c r="K185" i="28"/>
  <c r="U185" i="28"/>
  <c r="V185" i="28" s="1"/>
  <c r="K139" i="28"/>
  <c r="N139" i="28"/>
  <c r="O139" i="28" s="1"/>
  <c r="U139" i="28"/>
  <c r="V139" i="28" s="1"/>
  <c r="Y139" i="28" s="1"/>
  <c r="N72" i="28"/>
  <c r="O72" i="28" s="1"/>
  <c r="U72" i="28"/>
  <c r="V72" i="28" s="1"/>
  <c r="K72" i="28"/>
  <c r="K51" i="28"/>
  <c r="N51" i="28"/>
  <c r="O51" i="28" s="1"/>
  <c r="U51" i="28"/>
  <c r="V51" i="28" s="1"/>
  <c r="U77" i="28"/>
  <c r="V77" i="28" s="1"/>
  <c r="N77" i="28"/>
  <c r="O77" i="28" s="1"/>
  <c r="Y77" i="28" s="1"/>
  <c r="K77" i="28"/>
  <c r="U55" i="28"/>
  <c r="V55" i="28" s="1"/>
  <c r="N55" i="28"/>
  <c r="O55" i="28" s="1"/>
  <c r="Y55" i="28" s="1"/>
  <c r="K55" i="28"/>
  <c r="K171" i="28"/>
  <c r="N171" i="28"/>
  <c r="O171" i="28" s="1"/>
  <c r="Y171" i="28" s="1"/>
  <c r="U171" i="28"/>
  <c r="V171" i="28" s="1"/>
  <c r="N98" i="28"/>
  <c r="O98" i="28" s="1"/>
  <c r="U98" i="28"/>
  <c r="V98" i="28" s="1"/>
  <c r="Y98" i="28" s="1"/>
  <c r="K98" i="28"/>
  <c r="N122" i="28"/>
  <c r="O122" i="28" s="1"/>
  <c r="U122" i="28"/>
  <c r="V122" i="28" s="1"/>
  <c r="K122" i="28"/>
  <c r="K104" i="28"/>
  <c r="N104" i="28"/>
  <c r="O104" i="28" s="1"/>
  <c r="U104" i="28"/>
  <c r="V104" i="28" s="1"/>
  <c r="K197" i="28"/>
  <c r="N197" i="28"/>
  <c r="O197" i="28" s="1"/>
  <c r="U197" i="28"/>
  <c r="V197" i="28" s="1"/>
  <c r="K101" i="28"/>
  <c r="N101" i="28"/>
  <c r="O101" i="28" s="1"/>
  <c r="U101" i="28"/>
  <c r="V101" i="28" s="1"/>
  <c r="N188" i="28"/>
  <c r="O188" i="28" s="1"/>
  <c r="K188" i="28"/>
  <c r="U188" i="28"/>
  <c r="V188" i="28" s="1"/>
  <c r="K162" i="28"/>
  <c r="N162" i="28"/>
  <c r="O162" i="28" s="1"/>
  <c r="U162" i="28"/>
  <c r="V162" i="28" s="1"/>
  <c r="F131" i="33"/>
  <c r="E131" i="33"/>
  <c r="D131" i="33"/>
  <c r="R131" i="33" s="1"/>
  <c r="H131" i="33"/>
  <c r="G131" i="33"/>
  <c r="C131" i="33"/>
  <c r="AD131" i="33" s="1"/>
  <c r="I131" i="33"/>
  <c r="J131" i="33" s="1"/>
  <c r="U131" i="33" s="1"/>
  <c r="V131" i="33" s="1"/>
  <c r="I61" i="33"/>
  <c r="J61" i="33" s="1"/>
  <c r="U61" i="33" s="1"/>
  <c r="V61" i="33" s="1"/>
  <c r="D61" i="33"/>
  <c r="R61" i="33" s="1"/>
  <c r="G61" i="33"/>
  <c r="E61" i="33"/>
  <c r="C61" i="33"/>
  <c r="AD61" i="33" s="1"/>
  <c r="H61" i="33"/>
  <c r="K61" i="33" s="1"/>
  <c r="F61" i="33"/>
  <c r="C95" i="33"/>
  <c r="AD95" i="33" s="1"/>
  <c r="G95" i="33"/>
  <c r="E95" i="33"/>
  <c r="F95" i="33"/>
  <c r="I95" i="33"/>
  <c r="J95" i="33" s="1"/>
  <c r="U95" i="33" s="1"/>
  <c r="V95" i="33" s="1"/>
  <c r="H95" i="33"/>
  <c r="D95" i="33"/>
  <c r="R95" i="33" s="1"/>
  <c r="G159" i="33"/>
  <c r="E159" i="33"/>
  <c r="F159" i="33"/>
  <c r="H159" i="33"/>
  <c r="D159" i="33"/>
  <c r="R159" i="33" s="1"/>
  <c r="C159" i="33"/>
  <c r="AD159" i="33" s="1"/>
  <c r="I159" i="33"/>
  <c r="J159" i="33" s="1"/>
  <c r="U159" i="33" s="1"/>
  <c r="V159" i="33" s="1"/>
  <c r="L106" i="33"/>
  <c r="M106" i="33" s="1"/>
  <c r="L93" i="33"/>
  <c r="M93" i="33" s="1"/>
  <c r="L198" i="33"/>
  <c r="M198" i="33" s="1"/>
  <c r="L222" i="33"/>
  <c r="M222" i="33" s="1"/>
  <c r="L183" i="33"/>
  <c r="M183" i="33" s="1"/>
  <c r="L179" i="33"/>
  <c r="M179" i="33" s="1"/>
  <c r="L207" i="33"/>
  <c r="M207" i="33" s="1"/>
  <c r="L166" i="33"/>
  <c r="M166" i="33" s="1"/>
  <c r="L160" i="33"/>
  <c r="M160" i="33" s="1"/>
  <c r="L216" i="33"/>
  <c r="M216" i="33" s="1"/>
  <c r="L168" i="33"/>
  <c r="M168" i="33" s="1"/>
  <c r="L64" i="33"/>
  <c r="M64" i="33" s="1"/>
  <c r="L116" i="33"/>
  <c r="M116" i="33" s="1"/>
  <c r="L206" i="33"/>
  <c r="M206" i="33" s="1"/>
  <c r="L174" i="33"/>
  <c r="M174" i="33" s="1"/>
  <c r="L196" i="33"/>
  <c r="M196" i="33" s="1"/>
  <c r="L209" i="33"/>
  <c r="M209" i="33" s="1"/>
  <c r="L213" i="33"/>
  <c r="M213" i="33" s="1"/>
  <c r="L75" i="33"/>
  <c r="M75" i="33" s="1"/>
  <c r="L212" i="33"/>
  <c r="M212" i="33" s="1"/>
  <c r="L208" i="33"/>
  <c r="M208" i="33" s="1"/>
  <c r="L58" i="33"/>
  <c r="M58" i="33" s="1"/>
  <c r="L143" i="33"/>
  <c r="M143" i="33" s="1"/>
  <c r="N210" i="33"/>
  <c r="O210" i="33" s="1"/>
  <c r="L139" i="33"/>
  <c r="M139" i="33" s="1"/>
  <c r="L220" i="33"/>
  <c r="M220" i="33" s="1"/>
  <c r="L176" i="33"/>
  <c r="M176" i="33" s="1"/>
  <c r="N126" i="33"/>
  <c r="O126" i="33" s="1"/>
  <c r="L151" i="33"/>
  <c r="M151" i="33" s="1"/>
  <c r="L144" i="33"/>
  <c r="M144" i="33" s="1"/>
  <c r="L146" i="33"/>
  <c r="M146" i="33" s="1"/>
  <c r="N89" i="33"/>
  <c r="O89" i="33" s="1"/>
  <c r="Y89" i="33" s="1"/>
  <c r="L223" i="33"/>
  <c r="M223" i="33" s="1"/>
  <c r="L182" i="33"/>
  <c r="M182" i="33" s="1"/>
  <c r="L169" i="33"/>
  <c r="M169" i="33" s="1"/>
  <c r="L102" i="33"/>
  <c r="M102" i="33" s="1"/>
  <c r="N199" i="33"/>
  <c r="O199" i="33" s="1"/>
  <c r="L189" i="33"/>
  <c r="M189" i="33" s="1"/>
  <c r="L205" i="33"/>
  <c r="M205" i="33" s="1"/>
  <c r="L188" i="33"/>
  <c r="M188" i="33" s="1"/>
  <c r="N214" i="33"/>
  <c r="O214" i="33" s="1"/>
  <c r="L163" i="33"/>
  <c r="M163" i="33" s="1"/>
  <c r="N155" i="33"/>
  <c r="O155" i="33" s="1"/>
  <c r="L162" i="33"/>
  <c r="M162" i="33" s="1"/>
  <c r="L171" i="33"/>
  <c r="M171" i="33" s="1"/>
  <c r="L113" i="33"/>
  <c r="M113" i="33" s="1"/>
  <c r="L101" i="33"/>
  <c r="M101" i="33" s="1"/>
  <c r="L215" i="33"/>
  <c r="M215" i="33" s="1"/>
  <c r="L194" i="33"/>
  <c r="M194" i="33" s="1"/>
  <c r="L57" i="33"/>
  <c r="M57" i="33" s="1"/>
  <c r="L60" i="33"/>
  <c r="M60" i="33" s="1"/>
  <c r="L190" i="33"/>
  <c r="M190" i="33" s="1"/>
  <c r="N162" i="33"/>
  <c r="O162" i="33" s="1"/>
  <c r="N102" i="33"/>
  <c r="O102" i="33" s="1"/>
  <c r="L63" i="33"/>
  <c r="M63" i="33" s="1"/>
  <c r="L137" i="33"/>
  <c r="M137" i="33" s="1"/>
  <c r="L138" i="33"/>
  <c r="M138" i="33" s="1"/>
  <c r="L90" i="33"/>
  <c r="M90" i="33" s="1"/>
  <c r="L187" i="33"/>
  <c r="M187" i="33" s="1"/>
  <c r="S50" i="33"/>
  <c r="L221" i="33"/>
  <c r="M221" i="33" s="1"/>
  <c r="L134" i="33"/>
  <c r="M134" i="33" s="1"/>
  <c r="L120" i="33"/>
  <c r="M120" i="33" s="1"/>
  <c r="L124" i="33"/>
  <c r="M124" i="33" s="1"/>
  <c r="L50" i="33"/>
  <c r="L55" i="33"/>
  <c r="M55" i="33" s="1"/>
  <c r="L210" i="33"/>
  <c r="M210" i="33" s="1"/>
  <c r="L157" i="33"/>
  <c r="M157" i="33" s="1"/>
  <c r="L148" i="33"/>
  <c r="M148" i="33" s="1"/>
  <c r="L86" i="33"/>
  <c r="M86" i="33" s="1"/>
  <c r="L92" i="33"/>
  <c r="M92" i="33" s="1"/>
  <c r="L128" i="33"/>
  <c r="M128" i="33" s="1"/>
  <c r="L122" i="33"/>
  <c r="M122" i="33" s="1"/>
  <c r="L111" i="33"/>
  <c r="M111" i="33" s="1"/>
  <c r="L103" i="33"/>
  <c r="M103" i="33" s="1"/>
  <c r="L72" i="33"/>
  <c r="M72" i="33" s="1"/>
  <c r="L131" i="33"/>
  <c r="M131" i="33" s="1"/>
  <c r="N51" i="33"/>
  <c r="O51" i="33" s="1"/>
  <c r="Y51" i="33" s="1"/>
  <c r="N147" i="33"/>
  <c r="O147" i="33" s="1"/>
  <c r="Y147" i="33" s="1"/>
  <c r="N178" i="33"/>
  <c r="O178" i="33" s="1"/>
  <c r="Y178" i="33" s="1"/>
  <c r="N191" i="33"/>
  <c r="O191" i="33" s="1"/>
  <c r="Y191" i="33" s="1"/>
  <c r="N57" i="33"/>
  <c r="O57" i="33" s="1"/>
  <c r="Y57" i="33" s="1"/>
  <c r="N192" i="33"/>
  <c r="O192" i="33" s="1"/>
  <c r="Y192" i="33" s="1"/>
  <c r="N86" i="33"/>
  <c r="O86" i="33" s="1"/>
  <c r="Y86" i="33" s="1"/>
  <c r="L110" i="33"/>
  <c r="M110" i="33" s="1"/>
  <c r="N161" i="33"/>
  <c r="O161" i="33" s="1"/>
  <c r="Y161" i="33" s="1"/>
  <c r="N170" i="33"/>
  <c r="O170" i="33" s="1"/>
  <c r="Y170" i="33" s="1"/>
  <c r="L159" i="33"/>
  <c r="M159" i="33" s="1"/>
  <c r="L70" i="33"/>
  <c r="M70" i="33" s="1"/>
  <c r="L81" i="33"/>
  <c r="M81" i="33" s="1"/>
  <c r="N174" i="33"/>
  <c r="O174" i="33" s="1"/>
  <c r="Y174" i="33" s="1"/>
  <c r="AB94" i="33"/>
  <c r="AC94" i="33" s="1"/>
  <c r="N189" i="33"/>
  <c r="O189" i="33" s="1"/>
  <c r="Y189" i="33" s="1"/>
  <c r="N163" i="33"/>
  <c r="O163" i="33" s="1"/>
  <c r="Y163" i="33" s="1"/>
  <c r="N166" i="33"/>
  <c r="O166" i="33" s="1"/>
  <c r="N205" i="33"/>
  <c r="O205" i="33" s="1"/>
  <c r="Y205" i="33" s="1"/>
  <c r="N172" i="33"/>
  <c r="O172" i="33" s="1"/>
  <c r="Y172" i="33" s="1"/>
  <c r="N213" i="33"/>
  <c r="O213" i="33" s="1"/>
  <c r="Y213" i="33" s="1"/>
  <c r="N207" i="33"/>
  <c r="O207" i="33" s="1"/>
  <c r="Y207" i="33" s="1"/>
  <c r="N206" i="33"/>
  <c r="O206" i="33" s="1"/>
  <c r="Y206" i="33" s="1"/>
  <c r="L66" i="33"/>
  <c r="M66" i="33" s="1"/>
  <c r="N123" i="33"/>
  <c r="O123" i="33" s="1"/>
  <c r="Y123" i="33" s="1"/>
  <c r="N101" i="33"/>
  <c r="O101" i="33" s="1"/>
  <c r="Y101" i="33" s="1"/>
  <c r="N76" i="33"/>
  <c r="O76" i="33" s="1"/>
  <c r="Y76" i="33" s="1"/>
  <c r="N93" i="33"/>
  <c r="O93" i="33" s="1"/>
  <c r="Y93" i="33" s="1"/>
  <c r="N223" i="33"/>
  <c r="O223" i="33" s="1"/>
  <c r="Y223" i="33" s="1"/>
  <c r="N169" i="33"/>
  <c r="O169" i="33" s="1"/>
  <c r="Y169" i="33" s="1"/>
  <c r="N139" i="33"/>
  <c r="O139" i="33" s="1"/>
  <c r="Y139" i="33" s="1"/>
  <c r="N215" i="33"/>
  <c r="O215" i="33" s="1"/>
  <c r="Y215" i="33" s="1"/>
  <c r="N190" i="33"/>
  <c r="O190" i="33" s="1"/>
  <c r="Y190" i="33" s="1"/>
  <c r="N94" i="33"/>
  <c r="O94" i="33" s="1"/>
  <c r="Y94" i="33" s="1"/>
  <c r="N183" i="33"/>
  <c r="O183" i="33" s="1"/>
  <c r="Y183" i="33" s="1"/>
  <c r="N116" i="33"/>
  <c r="O116" i="33" s="1"/>
  <c r="Y116" i="33" s="1"/>
  <c r="N222" i="33"/>
  <c r="O222" i="33" s="1"/>
  <c r="Y222" i="33" s="1"/>
  <c r="N87" i="33"/>
  <c r="O87" i="33" s="1"/>
  <c r="Y87" i="33" s="1"/>
  <c r="N85" i="33"/>
  <c r="O85" i="33" s="1"/>
  <c r="Y85" i="33" s="1"/>
  <c r="L133" i="33"/>
  <c r="M133" i="33" s="1"/>
  <c r="L95" i="33"/>
  <c r="M95" i="33" s="1"/>
  <c r="N179" i="33"/>
  <c r="O179" i="33" s="1"/>
  <c r="Y179" i="33" s="1"/>
  <c r="AB161" i="33"/>
  <c r="N113" i="33"/>
  <c r="O113" i="33" s="1"/>
  <c r="Y113" i="33" s="1"/>
  <c r="N68" i="33"/>
  <c r="O68" i="33" s="1"/>
  <c r="Y68" i="33" s="1"/>
  <c r="N154" i="33"/>
  <c r="O154" i="33" s="1"/>
  <c r="Y154" i="33" s="1"/>
  <c r="N208" i="33"/>
  <c r="O208" i="33" s="1"/>
  <c r="Y208" i="33" s="1"/>
  <c r="N75" i="33"/>
  <c r="O75" i="33" s="1"/>
  <c r="Y75" i="33" s="1"/>
  <c r="N184" i="33"/>
  <c r="O184" i="33" s="1"/>
  <c r="N188" i="33"/>
  <c r="O188" i="33" s="1"/>
  <c r="Y188" i="33" s="1"/>
  <c r="N141" i="33"/>
  <c r="O141" i="33" s="1"/>
  <c r="Y141" i="33" s="1"/>
  <c r="N128" i="33"/>
  <c r="O128" i="33" s="1"/>
  <c r="Y128" i="33" s="1"/>
  <c r="N137" i="33"/>
  <c r="O137" i="33" s="1"/>
  <c r="Y137" i="33" s="1"/>
  <c r="N140" i="33"/>
  <c r="O140" i="33" s="1"/>
  <c r="Y140" i="33" s="1"/>
  <c r="N224" i="33"/>
  <c r="O224" i="33" s="1"/>
  <c r="Y224" i="33" s="1"/>
  <c r="N160" i="33"/>
  <c r="O160" i="33" s="1"/>
  <c r="Y160" i="33" s="1"/>
  <c r="N212" i="33"/>
  <c r="O212" i="33" s="1"/>
  <c r="Y212" i="33" s="1"/>
  <c r="N133" i="33"/>
  <c r="O133" i="33" s="1"/>
  <c r="Y133" i="33" s="1"/>
  <c r="L52" i="33"/>
  <c r="M52" i="33" s="1"/>
  <c r="N167" i="33"/>
  <c r="O167" i="33" s="1"/>
  <c r="Y167" i="33" s="1"/>
  <c r="N109" i="33"/>
  <c r="O109" i="33" s="1"/>
  <c r="Y109" i="33" s="1"/>
  <c r="N175" i="33"/>
  <c r="O175" i="33" s="1"/>
  <c r="Y175" i="33" s="1"/>
  <c r="N64" i="33"/>
  <c r="O64" i="33" s="1"/>
  <c r="N125" i="33"/>
  <c r="O125" i="33" s="1"/>
  <c r="Y125" i="33" s="1"/>
  <c r="P219" i="33"/>
  <c r="W101" i="33"/>
  <c r="L67" i="33"/>
  <c r="M67" i="33" s="1"/>
  <c r="N202" i="33"/>
  <c r="O202" i="33" s="1"/>
  <c r="Y202" i="33" s="1"/>
  <c r="N209" i="33"/>
  <c r="O209" i="33" s="1"/>
  <c r="Y209" i="33" s="1"/>
  <c r="N142" i="33"/>
  <c r="O142" i="33" s="1"/>
  <c r="Y142" i="33" s="1"/>
  <c r="N146" i="33"/>
  <c r="O146" i="33" s="1"/>
  <c r="Y146" i="33" s="1"/>
  <c r="N168" i="33"/>
  <c r="O168" i="33" s="1"/>
  <c r="Y168" i="33" s="1"/>
  <c r="N200" i="33"/>
  <c r="O200" i="33" s="1"/>
  <c r="N221" i="33"/>
  <c r="O221" i="33" s="1"/>
  <c r="Y221" i="33" s="1"/>
  <c r="P101" i="33"/>
  <c r="N143" i="33"/>
  <c r="O143" i="33" s="1"/>
  <c r="Y143" i="33" s="1"/>
  <c r="N196" i="33"/>
  <c r="O196" i="33" s="1"/>
  <c r="Y196" i="33" s="1"/>
  <c r="N195" i="33"/>
  <c r="O195" i="33" s="1"/>
  <c r="Y195" i="33" s="1"/>
  <c r="N181" i="33"/>
  <c r="O181" i="33" s="1"/>
  <c r="Y181" i="33" s="1"/>
  <c r="N171" i="33"/>
  <c r="O171" i="33" s="1"/>
  <c r="Y171" i="33" s="1"/>
  <c r="N187" i="33"/>
  <c r="O187" i="33" s="1"/>
  <c r="Y187" i="33" s="1"/>
  <c r="N194" i="33"/>
  <c r="O194" i="33" s="1"/>
  <c r="Y194" i="33" s="1"/>
  <c r="N144" i="33"/>
  <c r="O144" i="33" s="1"/>
  <c r="Y144" i="33" s="1"/>
  <c r="N198" i="33"/>
  <c r="O198" i="33" s="1"/>
  <c r="Y198" i="33" s="1"/>
  <c r="N73" i="33"/>
  <c r="O73" i="33" s="1"/>
  <c r="Y73" i="33" s="1"/>
  <c r="N148" i="33"/>
  <c r="O148" i="33" s="1"/>
  <c r="Y148" i="33" s="1"/>
  <c r="N117" i="33"/>
  <c r="O117" i="33" s="1"/>
  <c r="Y117" i="33" s="1"/>
  <c r="N54" i="33"/>
  <c r="O54" i="33" s="1"/>
  <c r="Y54" i="33" s="1"/>
  <c r="N79" i="33"/>
  <c r="O79" i="33" s="1"/>
  <c r="Y79" i="33" s="1"/>
  <c r="L61" i="33"/>
  <c r="M61" i="33" s="1"/>
  <c r="N173" i="33"/>
  <c r="O173" i="33" s="1"/>
  <c r="Y173" i="33" s="1"/>
  <c r="N180" i="33"/>
  <c r="O180" i="33" s="1"/>
  <c r="Y180" i="33" s="1"/>
  <c r="N186" i="33"/>
  <c r="O186" i="33" s="1"/>
  <c r="Y186" i="33" s="1"/>
  <c r="N96" i="33"/>
  <c r="O96" i="33" s="1"/>
  <c r="Y96" i="33" s="1"/>
  <c r="N72" i="33"/>
  <c r="O72" i="33" s="1"/>
  <c r="Y72" i="33" s="1"/>
  <c r="N100" i="33"/>
  <c r="O100" i="33" s="1"/>
  <c r="Y100" i="33" s="1"/>
  <c r="N67" i="33"/>
  <c r="O67" i="33" s="1"/>
  <c r="Y67" i="33" s="1"/>
  <c r="N66" i="33"/>
  <c r="O66" i="33" s="1"/>
  <c r="Y66" i="33" s="1"/>
  <c r="N106" i="33"/>
  <c r="O106" i="33" s="1"/>
  <c r="Y106" i="33" s="1"/>
  <c r="L79" i="33"/>
  <c r="M79" i="33" s="1"/>
  <c r="N114" i="33"/>
  <c r="O114" i="33" s="1"/>
  <c r="Y114" i="33" s="1"/>
  <c r="N138" i="33"/>
  <c r="O138" i="33" s="1"/>
  <c r="Y138" i="33" s="1"/>
  <c r="N103" i="33"/>
  <c r="O103" i="33" s="1"/>
  <c r="Y103" i="33" s="1"/>
  <c r="N77" i="33"/>
  <c r="O77" i="33" s="1"/>
  <c r="Y77" i="33" s="1"/>
  <c r="N56" i="33"/>
  <c r="O56" i="33" s="1"/>
  <c r="Y56" i="33" s="1"/>
  <c r="N83" i="33"/>
  <c r="O83" i="33" s="1"/>
  <c r="Y83" i="33" s="1"/>
  <c r="N110" i="33"/>
  <c r="O110" i="33" s="1"/>
  <c r="Y110" i="33" s="1"/>
  <c r="W206" i="33"/>
  <c r="X206" i="33" s="1"/>
  <c r="N97" i="33"/>
  <c r="O97" i="33" s="1"/>
  <c r="Y97" i="33" s="1"/>
  <c r="P206" i="33"/>
  <c r="N60" i="33"/>
  <c r="O60" i="33" s="1"/>
  <c r="Y60" i="33" s="1"/>
  <c r="N71" i="33"/>
  <c r="O71" i="33" s="1"/>
  <c r="Y71" i="33" s="1"/>
  <c r="N92" i="33"/>
  <c r="O92" i="33" s="1"/>
  <c r="Y92" i="33" s="1"/>
  <c r="N157" i="33"/>
  <c r="O157" i="33" s="1"/>
  <c r="Y157" i="33" s="1"/>
  <c r="N118" i="33"/>
  <c r="O118" i="33" s="1"/>
  <c r="Y118" i="33" s="1"/>
  <c r="N135" i="33"/>
  <c r="O135" i="33" s="1"/>
  <c r="Y135" i="33" s="1"/>
  <c r="N136" i="33"/>
  <c r="O136" i="33" s="1"/>
  <c r="Y136" i="33" s="1"/>
  <c r="N127" i="33"/>
  <c r="O127" i="33" s="1"/>
  <c r="Y127" i="33" s="1"/>
  <c r="N119" i="33"/>
  <c r="O119" i="33" s="1"/>
  <c r="Y119" i="33" s="1"/>
  <c r="N121" i="33"/>
  <c r="O121" i="33" s="1"/>
  <c r="Y121" i="33" s="1"/>
  <c r="N88" i="33"/>
  <c r="O88" i="33" s="1"/>
  <c r="Y88" i="33" s="1"/>
  <c r="N120" i="33"/>
  <c r="O120" i="33" s="1"/>
  <c r="Y120" i="33" s="1"/>
  <c r="N111" i="33"/>
  <c r="O111" i="33" s="1"/>
  <c r="Y111" i="33" s="1"/>
  <c r="N124" i="33"/>
  <c r="O124" i="33" s="1"/>
  <c r="Y124" i="33" s="1"/>
  <c r="N52" i="33"/>
  <c r="O52" i="33" s="1"/>
  <c r="Y52" i="33" s="1"/>
  <c r="N105" i="33"/>
  <c r="O105" i="33" s="1"/>
  <c r="Y105" i="33" s="1"/>
  <c r="N131" i="33"/>
  <c r="O131" i="33" s="1"/>
  <c r="Y131" i="33" s="1"/>
  <c r="N99" i="33"/>
  <c r="O99" i="33" s="1"/>
  <c r="Y99" i="33" s="1"/>
  <c r="N153" i="33"/>
  <c r="O153" i="33" s="1"/>
  <c r="Y153" i="33" s="1"/>
  <c r="AB206" i="33"/>
  <c r="AC206" i="33" s="1"/>
  <c r="N182" i="33"/>
  <c r="O182" i="33" s="1"/>
  <c r="Y182" i="33" s="1"/>
  <c r="N90" i="33"/>
  <c r="O90" i="33" s="1"/>
  <c r="Y90" i="33" s="1"/>
  <c r="N158" i="33"/>
  <c r="O158" i="33" s="1"/>
  <c r="Y158" i="33" s="1"/>
  <c r="N134" i="33"/>
  <c r="O134" i="33" s="1"/>
  <c r="Y134" i="33" s="1"/>
  <c r="N65" i="33"/>
  <c r="O65" i="33" s="1"/>
  <c r="Y65" i="33" s="1"/>
  <c r="N74" i="33"/>
  <c r="O74" i="33" s="1"/>
  <c r="Y74" i="33" s="1"/>
  <c r="N145" i="33"/>
  <c r="O145" i="33" s="1"/>
  <c r="Y145" i="33" s="1"/>
  <c r="N70" i="33"/>
  <c r="O70" i="33" s="1"/>
  <c r="Y70" i="33" s="1"/>
  <c r="N159" i="33"/>
  <c r="O159" i="33" s="1"/>
  <c r="Y159" i="33" s="1"/>
  <c r="L56" i="33"/>
  <c r="M56" i="33" s="1"/>
  <c r="AB101" i="33"/>
  <c r="N115" i="33"/>
  <c r="O115" i="33" s="1"/>
  <c r="Y115" i="33" s="1"/>
  <c r="N84" i="33"/>
  <c r="O84" i="33" s="1"/>
  <c r="Y84" i="33" s="1"/>
  <c r="N150" i="33"/>
  <c r="O150" i="33" s="1"/>
  <c r="Y150" i="33" s="1"/>
  <c r="N78" i="33"/>
  <c r="O78" i="33" s="1"/>
  <c r="Y78" i="33" s="1"/>
  <c r="N62" i="33"/>
  <c r="O62" i="33" s="1"/>
  <c r="Y62" i="33" s="1"/>
  <c r="N108" i="33"/>
  <c r="O108" i="33" s="1"/>
  <c r="Y108" i="33" s="1"/>
  <c r="N132" i="33"/>
  <c r="O132" i="33" s="1"/>
  <c r="Y132" i="33" s="1"/>
  <c r="AB169" i="33"/>
  <c r="N91" i="33"/>
  <c r="O91" i="33" s="1"/>
  <c r="Y91" i="33" s="1"/>
  <c r="N61" i="33"/>
  <c r="O61" i="33" s="1"/>
  <c r="Y61" i="33" s="1"/>
  <c r="W194" i="33"/>
  <c r="W55" i="33"/>
  <c r="X55" i="33" s="1"/>
  <c r="AB219" i="33"/>
  <c r="AB124" i="33"/>
  <c r="N129" i="33"/>
  <c r="O129" i="33" s="1"/>
  <c r="Y129" i="33" s="1"/>
  <c r="N95" i="33"/>
  <c r="O95" i="33" s="1"/>
  <c r="Y95" i="33" s="1"/>
  <c r="AB194" i="33"/>
  <c r="AC194" i="33" s="1"/>
  <c r="P139" i="33"/>
  <c r="P55" i="33"/>
  <c r="AB220" i="33"/>
  <c r="P79" i="33"/>
  <c r="AB115" i="33"/>
  <c r="AB218" i="33"/>
  <c r="AC218" i="33" s="1"/>
  <c r="N53" i="33"/>
  <c r="O53" i="33" s="1"/>
  <c r="Y53" i="33" s="1"/>
  <c r="P194" i="33"/>
  <c r="AB178" i="33"/>
  <c r="W178" i="33"/>
  <c r="X178" i="33" s="1"/>
  <c r="W198" i="33"/>
  <c r="X198" i="33" s="1"/>
  <c r="AB139" i="33"/>
  <c r="AB168" i="33"/>
  <c r="P220" i="33"/>
  <c r="AB79" i="33"/>
  <c r="AB59" i="33"/>
  <c r="N59" i="33"/>
  <c r="O59" i="33" s="1"/>
  <c r="Y59" i="33" s="1"/>
  <c r="P178" i="33"/>
  <c r="AB198" i="33"/>
  <c r="N81" i="33"/>
  <c r="O81" i="33" s="1"/>
  <c r="Y81" i="33" s="1"/>
  <c r="P176" i="33"/>
  <c r="AB176" i="33"/>
  <c r="AC176" i="33" s="1"/>
  <c r="W180" i="33"/>
  <c r="W196" i="33"/>
  <c r="X196" i="33" s="1"/>
  <c r="N122" i="33"/>
  <c r="O122" i="33" s="1"/>
  <c r="Y122" i="33" s="1"/>
  <c r="P180" i="33"/>
  <c r="P124" i="33"/>
  <c r="P59" i="33"/>
  <c r="W219" i="33"/>
  <c r="X219" i="33" s="1"/>
  <c r="AB78" i="33"/>
  <c r="AB91" i="33"/>
  <c r="P91" i="33"/>
  <c r="P61" i="33"/>
  <c r="AB54" i="33"/>
  <c r="P196" i="33"/>
  <c r="Z196" i="33" s="1"/>
  <c r="AA196" i="33" s="1"/>
  <c r="W79" i="33"/>
  <c r="W54" i="33"/>
  <c r="P78" i="33"/>
  <c r="W176" i="33"/>
  <c r="X176" i="33" s="1"/>
  <c r="P115" i="33"/>
  <c r="P108" i="33"/>
  <c r="P168" i="33"/>
  <c r="W220" i="33"/>
  <c r="X220" i="33" s="1"/>
  <c r="AB119" i="33"/>
  <c r="W78" i="33"/>
  <c r="P54" i="33"/>
  <c r="AB108" i="33"/>
  <c r="P161" i="33"/>
  <c r="H104" i="33"/>
  <c r="K104" i="33" s="1"/>
  <c r="P104" i="33" s="1"/>
  <c r="D104" i="33"/>
  <c r="R104" i="33" s="1"/>
  <c r="F104" i="33"/>
  <c r="G104" i="33"/>
  <c r="L104" i="33" s="1"/>
  <c r="M104" i="33" s="1"/>
  <c r="C104" i="33"/>
  <c r="AD104" i="33" s="1"/>
  <c r="I104" i="33"/>
  <c r="J104" i="33" s="1"/>
  <c r="E104" i="33"/>
  <c r="F130" i="33"/>
  <c r="G130" i="33"/>
  <c r="L130" i="33" s="1"/>
  <c r="M130" i="33" s="1"/>
  <c r="H130" i="33"/>
  <c r="I130" i="33"/>
  <c r="J130" i="33" s="1"/>
  <c r="C130" i="33"/>
  <c r="AD130" i="33" s="1"/>
  <c r="E130" i="33"/>
  <c r="D130" i="33"/>
  <c r="R130" i="33" s="1"/>
  <c r="D98" i="33"/>
  <c r="R98" i="33" s="1"/>
  <c r="H98" i="33"/>
  <c r="F98" i="33"/>
  <c r="I98" i="33"/>
  <c r="J98" i="33" s="1"/>
  <c r="U98" i="33" s="1"/>
  <c r="V98" i="33" s="1"/>
  <c r="C98" i="33"/>
  <c r="AD98" i="33" s="1"/>
  <c r="G98" i="33"/>
  <c r="L98" i="33" s="1"/>
  <c r="M98" i="33" s="1"/>
  <c r="E98" i="33"/>
  <c r="C112" i="33"/>
  <c r="AD112" i="33" s="1"/>
  <c r="H112" i="33"/>
  <c r="G112" i="33"/>
  <c r="L112" i="33" s="1"/>
  <c r="M112" i="33" s="1"/>
  <c r="F112" i="33"/>
  <c r="D112" i="33"/>
  <c r="R112" i="33" s="1"/>
  <c r="R113" i="33" s="1"/>
  <c r="I112" i="33"/>
  <c r="J112" i="33" s="1"/>
  <c r="U112" i="33" s="1"/>
  <c r="V112" i="33" s="1"/>
  <c r="E112" i="33"/>
  <c r="D107" i="33"/>
  <c r="R107" i="33" s="1"/>
  <c r="F107" i="33"/>
  <c r="H107" i="33"/>
  <c r="E107" i="33"/>
  <c r="C107" i="33"/>
  <c r="AD107" i="33" s="1"/>
  <c r="G107" i="33"/>
  <c r="L107" i="33" s="1"/>
  <c r="M107" i="33" s="1"/>
  <c r="I107" i="33"/>
  <c r="J107" i="33" s="1"/>
  <c r="U107" i="33" s="1"/>
  <c r="V107" i="33" s="1"/>
  <c r="H156" i="33"/>
  <c r="D156" i="33"/>
  <c r="R156" i="33" s="1"/>
  <c r="C156" i="33"/>
  <c r="AD156" i="33" s="1"/>
  <c r="I156" i="33"/>
  <c r="J156" i="33" s="1"/>
  <c r="U156" i="33" s="1"/>
  <c r="V156" i="33" s="1"/>
  <c r="E156" i="33"/>
  <c r="G156" i="33"/>
  <c r="L156" i="33" s="1"/>
  <c r="M156" i="33" s="1"/>
  <c r="F156" i="33"/>
  <c r="D203" i="33"/>
  <c r="R203" i="33" s="1"/>
  <c r="E203" i="33"/>
  <c r="C203" i="33"/>
  <c r="AD203" i="33" s="1"/>
  <c r="F203" i="33"/>
  <c r="I203" i="33"/>
  <c r="J203" i="33" s="1"/>
  <c r="U203" i="33" s="1"/>
  <c r="V203" i="33" s="1"/>
  <c r="G203" i="33"/>
  <c r="L203" i="33" s="1"/>
  <c r="M203" i="33" s="1"/>
  <c r="H203" i="33"/>
  <c r="F82" i="33"/>
  <c r="D82" i="33"/>
  <c r="R82" i="33" s="1"/>
  <c r="I82" i="33"/>
  <c r="J82" i="33" s="1"/>
  <c r="U82" i="33" s="1"/>
  <c r="V82" i="33" s="1"/>
  <c r="C82" i="33"/>
  <c r="AD82" i="33" s="1"/>
  <c r="G82" i="33"/>
  <c r="L82" i="33" s="1"/>
  <c r="M82" i="33" s="1"/>
  <c r="E82" i="33"/>
  <c r="H82" i="33"/>
  <c r="E149" i="33"/>
  <c r="G149" i="33"/>
  <c r="L149" i="33" s="1"/>
  <c r="M149" i="33" s="1"/>
  <c r="I149" i="33"/>
  <c r="J149" i="33" s="1"/>
  <c r="U149" i="33" s="1"/>
  <c r="V149" i="33" s="1"/>
  <c r="H149" i="33"/>
  <c r="C149" i="33"/>
  <c r="AD149" i="33" s="1"/>
  <c r="F149" i="33"/>
  <c r="D149" i="33"/>
  <c r="R149" i="33" s="1"/>
  <c r="G217" i="33"/>
  <c r="L217" i="33" s="1"/>
  <c r="M217" i="33" s="1"/>
  <c r="E217" i="33"/>
  <c r="H217" i="33"/>
  <c r="I217" i="33"/>
  <c r="J217" i="33" s="1"/>
  <c r="U217" i="33" s="1"/>
  <c r="V217" i="33" s="1"/>
  <c r="C217" i="33"/>
  <c r="AD217" i="33" s="1"/>
  <c r="D217" i="33"/>
  <c r="R217" i="33" s="1"/>
  <c r="F217" i="33"/>
  <c r="I204" i="33"/>
  <c r="J204" i="33" s="1"/>
  <c r="U204" i="33" s="1"/>
  <c r="V204" i="33" s="1"/>
  <c r="C204" i="33"/>
  <c r="AD204" i="33" s="1"/>
  <c r="E204" i="33"/>
  <c r="D204" i="33"/>
  <c r="R204" i="33" s="1"/>
  <c r="F204" i="33"/>
  <c r="H204" i="33"/>
  <c r="G204" i="33"/>
  <c r="L204" i="33" s="1"/>
  <c r="M204" i="33" s="1"/>
  <c r="E201" i="33"/>
  <c r="F201" i="33"/>
  <c r="H201" i="33"/>
  <c r="I201" i="33"/>
  <c r="J201" i="33" s="1"/>
  <c r="U201" i="33" s="1"/>
  <c r="V201" i="33" s="1"/>
  <c r="G201" i="33"/>
  <c r="L201" i="33" s="1"/>
  <c r="M201" i="33" s="1"/>
  <c r="C201" i="33"/>
  <c r="AD201" i="33" s="1"/>
  <c r="D201" i="33"/>
  <c r="R201" i="33" s="1"/>
  <c r="E69" i="33"/>
  <c r="C69" i="33"/>
  <c r="AD69" i="33" s="1"/>
  <c r="F69" i="33"/>
  <c r="I69" i="33"/>
  <c r="J69" i="33" s="1"/>
  <c r="U69" i="33" s="1"/>
  <c r="V69" i="33" s="1"/>
  <c r="H69" i="33"/>
  <c r="K69" i="33" s="1"/>
  <c r="G69" i="33"/>
  <c r="L69" i="33" s="1"/>
  <c r="M69" i="33" s="1"/>
  <c r="D69" i="33"/>
  <c r="R69" i="33" s="1"/>
  <c r="C80" i="33"/>
  <c r="AD80" i="33" s="1"/>
  <c r="G80" i="33"/>
  <c r="L80" i="33" s="1"/>
  <c r="M80" i="33" s="1"/>
  <c r="I80" i="33"/>
  <c r="J80" i="33" s="1"/>
  <c r="U80" i="33" s="1"/>
  <c r="V80" i="33" s="1"/>
  <c r="F80" i="33"/>
  <c r="E80" i="33"/>
  <c r="D80" i="33"/>
  <c r="R80" i="33" s="1"/>
  <c r="H80" i="33"/>
  <c r="K80" i="33" s="1"/>
  <c r="P80" i="33" s="1"/>
  <c r="H225" i="33"/>
  <c r="E225" i="33"/>
  <c r="G225" i="33"/>
  <c r="L225" i="33" s="1"/>
  <c r="M225" i="33" s="1"/>
  <c r="F225" i="33"/>
  <c r="I225" i="33"/>
  <c r="J225" i="33" s="1"/>
  <c r="U225" i="33" s="1"/>
  <c r="V225" i="33" s="1"/>
  <c r="C225" i="33"/>
  <c r="AD225" i="33" s="1"/>
  <c r="D225" i="33"/>
  <c r="R225" i="33" s="1"/>
  <c r="D164" i="33"/>
  <c r="R164" i="33" s="1"/>
  <c r="G164" i="33"/>
  <c r="L164" i="33" s="1"/>
  <c r="M164" i="33" s="1"/>
  <c r="F164" i="33"/>
  <c r="E164" i="33"/>
  <c r="H164" i="33"/>
  <c r="C164" i="33"/>
  <c r="AD164" i="33" s="1"/>
  <c r="I164" i="33"/>
  <c r="J164" i="33" s="1"/>
  <c r="U164" i="33" s="1"/>
  <c r="V164" i="33" s="1"/>
  <c r="C177" i="33"/>
  <c r="AD177" i="33" s="1"/>
  <c r="G177" i="33"/>
  <c r="L177" i="33" s="1"/>
  <c r="M177" i="33" s="1"/>
  <c r="H177" i="33"/>
  <c r="K177" i="33" s="1"/>
  <c r="AB177" i="33" s="1"/>
  <c r="D177" i="33"/>
  <c r="R177" i="33" s="1"/>
  <c r="E177" i="33"/>
  <c r="I177" i="33"/>
  <c r="J177" i="33" s="1"/>
  <c r="U177" i="33" s="1"/>
  <c r="V177" i="33" s="1"/>
  <c r="F177" i="33"/>
  <c r="F165" i="33"/>
  <c r="C165" i="33"/>
  <c r="AD165" i="33" s="1"/>
  <c r="H165" i="33"/>
  <c r="I165" i="33"/>
  <c r="J165" i="33" s="1"/>
  <c r="U165" i="33" s="1"/>
  <c r="V165" i="33" s="1"/>
  <c r="D165" i="33"/>
  <c r="R165" i="33" s="1"/>
  <c r="E165" i="33"/>
  <c r="G165" i="33"/>
  <c r="L165" i="33" s="1"/>
  <c r="M165" i="33" s="1"/>
  <c r="H211" i="33"/>
  <c r="K211" i="33" s="1"/>
  <c r="I211" i="33"/>
  <c r="J211" i="33" s="1"/>
  <c r="U211" i="33" s="1"/>
  <c r="V211" i="33" s="1"/>
  <c r="D211" i="33"/>
  <c r="R211" i="33" s="1"/>
  <c r="E211" i="33"/>
  <c r="G211" i="33"/>
  <c r="L211" i="33" s="1"/>
  <c r="M211" i="33" s="1"/>
  <c r="F211" i="33"/>
  <c r="C211" i="33"/>
  <c r="AD211" i="33" s="1"/>
  <c r="C197" i="33"/>
  <c r="AD197" i="33" s="1"/>
  <c r="H197" i="33"/>
  <c r="E197" i="33"/>
  <c r="F197" i="33"/>
  <c r="G197" i="33"/>
  <c r="L197" i="33" s="1"/>
  <c r="M197" i="33" s="1"/>
  <c r="I197" i="33"/>
  <c r="J197" i="33" s="1"/>
  <c r="U197" i="33" s="1"/>
  <c r="V197" i="33" s="1"/>
  <c r="D197" i="33"/>
  <c r="R197" i="33" s="1"/>
  <c r="J144" i="32"/>
  <c r="I151" i="30"/>
  <c r="J151" i="30" s="1"/>
  <c r="U151" i="30" s="1"/>
  <c r="V151" i="30" s="1"/>
  <c r="C151" i="30"/>
  <c r="AD151" i="30" s="1"/>
  <c r="D151" i="30"/>
  <c r="R151" i="30" s="1"/>
  <c r="H151" i="30"/>
  <c r="E151" i="30"/>
  <c r="F151" i="30"/>
  <c r="G151" i="30"/>
  <c r="L151" i="30" s="1"/>
  <c r="M151" i="30" s="1"/>
  <c r="D204" i="30"/>
  <c r="R204" i="30" s="1"/>
  <c r="I204" i="30"/>
  <c r="J204" i="30" s="1"/>
  <c r="U204" i="30" s="1"/>
  <c r="V204" i="30" s="1"/>
  <c r="E204" i="30"/>
  <c r="G204" i="30"/>
  <c r="L204" i="30" s="1"/>
  <c r="M204" i="30" s="1"/>
  <c r="C204" i="30"/>
  <c r="AD204" i="30" s="1"/>
  <c r="F204" i="30"/>
  <c r="H204" i="30"/>
  <c r="K204" i="30" s="1"/>
  <c r="AB204" i="30" s="1"/>
  <c r="C97" i="30"/>
  <c r="AD97" i="30" s="1"/>
  <c r="G97" i="30"/>
  <c r="L97" i="30" s="1"/>
  <c r="M97" i="30" s="1"/>
  <c r="I97" i="30"/>
  <c r="J97" i="30" s="1"/>
  <c r="U97" i="30" s="1"/>
  <c r="V97" i="30" s="1"/>
  <c r="E97" i="30"/>
  <c r="D97" i="30"/>
  <c r="R97" i="30" s="1"/>
  <c r="H97" i="30"/>
  <c r="F97" i="30"/>
  <c r="D218" i="30"/>
  <c r="R218" i="30" s="1"/>
  <c r="G218" i="30"/>
  <c r="L218" i="30" s="1"/>
  <c r="M218" i="30" s="1"/>
  <c r="H218" i="30"/>
  <c r="F218" i="30"/>
  <c r="I218" i="30"/>
  <c r="J218" i="30" s="1"/>
  <c r="U218" i="30" s="1"/>
  <c r="V218" i="30" s="1"/>
  <c r="E218" i="30"/>
  <c r="C218" i="30"/>
  <c r="AD218" i="30" s="1"/>
  <c r="F212" i="30"/>
  <c r="I212" i="30"/>
  <c r="J212" i="30" s="1"/>
  <c r="U212" i="30" s="1"/>
  <c r="V212" i="30" s="1"/>
  <c r="D212" i="30"/>
  <c r="R212" i="30" s="1"/>
  <c r="R213" i="30" s="1"/>
  <c r="H212" i="30"/>
  <c r="C212" i="30"/>
  <c r="AD212" i="30" s="1"/>
  <c r="G212" i="30"/>
  <c r="L212" i="30" s="1"/>
  <c r="M212" i="30" s="1"/>
  <c r="E212" i="30"/>
  <c r="C200" i="30"/>
  <c r="AD200" i="30" s="1"/>
  <c r="G200" i="30"/>
  <c r="L200" i="30" s="1"/>
  <c r="M200" i="30" s="1"/>
  <c r="E200" i="30"/>
  <c r="F200" i="30"/>
  <c r="H200" i="30"/>
  <c r="D200" i="30"/>
  <c r="R200" i="30" s="1"/>
  <c r="I200" i="30"/>
  <c r="J200" i="30" s="1"/>
  <c r="U200" i="30" s="1"/>
  <c r="V200" i="30" s="1"/>
  <c r="E115" i="30"/>
  <c r="G115" i="30"/>
  <c r="L115" i="30" s="1"/>
  <c r="M115" i="30" s="1"/>
  <c r="D115" i="30"/>
  <c r="R115" i="30" s="1"/>
  <c r="F115" i="30"/>
  <c r="H115" i="30"/>
  <c r="C115" i="30"/>
  <c r="AD115" i="30" s="1"/>
  <c r="I115" i="30"/>
  <c r="J115" i="30" s="1"/>
  <c r="U115" i="30" s="1"/>
  <c r="V115" i="30" s="1"/>
  <c r="G160" i="30"/>
  <c r="L160" i="30" s="1"/>
  <c r="M160" i="30" s="1"/>
  <c r="E160" i="30"/>
  <c r="D160" i="30"/>
  <c r="R160" i="30" s="1"/>
  <c r="H160" i="30"/>
  <c r="K160" i="30" s="1"/>
  <c r="F160" i="30"/>
  <c r="C160" i="30"/>
  <c r="AD160" i="30" s="1"/>
  <c r="I160" i="30"/>
  <c r="J160" i="30" s="1"/>
  <c r="U160" i="30" s="1"/>
  <c r="V160" i="30" s="1"/>
  <c r="I82" i="30"/>
  <c r="J82" i="30" s="1"/>
  <c r="U82" i="30" s="1"/>
  <c r="V82" i="30" s="1"/>
  <c r="G82" i="30"/>
  <c r="L82" i="30" s="1"/>
  <c r="M82" i="30" s="1"/>
  <c r="F82" i="30"/>
  <c r="H82" i="30"/>
  <c r="D82" i="30"/>
  <c r="R82" i="30" s="1"/>
  <c r="E82" i="30"/>
  <c r="C82" i="30"/>
  <c r="AD82" i="30" s="1"/>
  <c r="E128" i="30"/>
  <c r="I128" i="30"/>
  <c r="J128" i="30" s="1"/>
  <c r="U128" i="30" s="1"/>
  <c r="V128" i="30" s="1"/>
  <c r="D128" i="30"/>
  <c r="R128" i="30" s="1"/>
  <c r="C128" i="30"/>
  <c r="AD128" i="30" s="1"/>
  <c r="G128" i="30"/>
  <c r="L128" i="30" s="1"/>
  <c r="M128" i="30" s="1"/>
  <c r="F128" i="30"/>
  <c r="H128" i="30"/>
  <c r="K128" i="30" s="1"/>
  <c r="AB128" i="30" s="1"/>
  <c r="F140" i="30"/>
  <c r="C140" i="30"/>
  <c r="AD140" i="30" s="1"/>
  <c r="H140" i="30"/>
  <c r="I140" i="30"/>
  <c r="J140" i="30" s="1"/>
  <c r="U140" i="30" s="1"/>
  <c r="V140" i="30" s="1"/>
  <c r="E140" i="30"/>
  <c r="D140" i="30"/>
  <c r="R140" i="30" s="1"/>
  <c r="G140" i="30"/>
  <c r="L140" i="30" s="1"/>
  <c r="M140" i="30" s="1"/>
  <c r="E134" i="30"/>
  <c r="F134" i="30"/>
  <c r="I134" i="30"/>
  <c r="J134" i="30" s="1"/>
  <c r="U134" i="30" s="1"/>
  <c r="V134" i="30" s="1"/>
  <c r="G134" i="30"/>
  <c r="L134" i="30" s="1"/>
  <c r="M134" i="30" s="1"/>
  <c r="D134" i="30"/>
  <c r="R134" i="30" s="1"/>
  <c r="C134" i="30"/>
  <c r="AD134" i="30" s="1"/>
  <c r="H134" i="30"/>
  <c r="K134" i="30" s="1"/>
  <c r="AB134" i="30" s="1"/>
  <c r="E87" i="30"/>
  <c r="D87" i="30"/>
  <c r="R87" i="30" s="1"/>
  <c r="R88" i="30" s="1"/>
  <c r="F87" i="30"/>
  <c r="G87" i="30"/>
  <c r="L87" i="30" s="1"/>
  <c r="M87" i="30" s="1"/>
  <c r="I87" i="30"/>
  <c r="J87" i="30" s="1"/>
  <c r="U87" i="30" s="1"/>
  <c r="V87" i="30" s="1"/>
  <c r="C87" i="30"/>
  <c r="AD87" i="30" s="1"/>
  <c r="H87" i="30"/>
  <c r="F90" i="30"/>
  <c r="C90" i="30"/>
  <c r="AD90" i="30" s="1"/>
  <c r="H90" i="30"/>
  <c r="K90" i="30" s="1"/>
  <c r="I90" i="30"/>
  <c r="J90" i="30" s="1"/>
  <c r="U90" i="30" s="1"/>
  <c r="V90" i="30" s="1"/>
  <c r="G90" i="30"/>
  <c r="L90" i="30" s="1"/>
  <c r="M90" i="30" s="1"/>
  <c r="D90" i="30"/>
  <c r="R90" i="30" s="1"/>
  <c r="E90" i="30"/>
  <c r="D79" i="30"/>
  <c r="R79" i="30" s="1"/>
  <c r="F79" i="30"/>
  <c r="I79" i="30"/>
  <c r="J79" i="30" s="1"/>
  <c r="U79" i="30" s="1"/>
  <c r="V79" i="30" s="1"/>
  <c r="G79" i="30"/>
  <c r="L79" i="30" s="1"/>
  <c r="M79" i="30" s="1"/>
  <c r="E79" i="30"/>
  <c r="H79" i="30"/>
  <c r="C79" i="30"/>
  <c r="AD79" i="30" s="1"/>
  <c r="H112" i="30"/>
  <c r="E112" i="30"/>
  <c r="D112" i="30"/>
  <c r="R112" i="30" s="1"/>
  <c r="R113" i="30" s="1"/>
  <c r="C112" i="30"/>
  <c r="AD112" i="30" s="1"/>
  <c r="I112" i="30"/>
  <c r="J112" i="30" s="1"/>
  <c r="U112" i="30" s="1"/>
  <c r="V112" i="30" s="1"/>
  <c r="G112" i="30"/>
  <c r="L112" i="30" s="1"/>
  <c r="M112" i="30" s="1"/>
  <c r="F112" i="30"/>
  <c r="C106" i="30"/>
  <c r="AD106" i="30" s="1"/>
  <c r="I106" i="30"/>
  <c r="J106" i="30" s="1"/>
  <c r="U106" i="30" s="1"/>
  <c r="V106" i="30" s="1"/>
  <c r="H106" i="30"/>
  <c r="G106" i="30"/>
  <c r="L106" i="30" s="1"/>
  <c r="M106" i="30" s="1"/>
  <c r="E106" i="30"/>
  <c r="D106" i="30"/>
  <c r="R106" i="30" s="1"/>
  <c r="F106" i="30"/>
  <c r="F187" i="30"/>
  <c r="H187" i="30"/>
  <c r="I187" i="30"/>
  <c r="J187" i="30" s="1"/>
  <c r="U187" i="30" s="1"/>
  <c r="V187" i="30" s="1"/>
  <c r="C187" i="30"/>
  <c r="AD187" i="30" s="1"/>
  <c r="G187" i="30"/>
  <c r="L187" i="30" s="1"/>
  <c r="M187" i="30" s="1"/>
  <c r="E187" i="30"/>
  <c r="D187" i="30"/>
  <c r="R187" i="30" s="1"/>
  <c r="R188" i="30" s="1"/>
  <c r="D146" i="30"/>
  <c r="R146" i="30" s="1"/>
  <c r="G146" i="30"/>
  <c r="L146" i="30" s="1"/>
  <c r="M146" i="30" s="1"/>
  <c r="H146" i="30"/>
  <c r="K146" i="30" s="1"/>
  <c r="E146" i="30"/>
  <c r="C146" i="30"/>
  <c r="AD146" i="30" s="1"/>
  <c r="I146" i="30"/>
  <c r="J146" i="30" s="1"/>
  <c r="U146" i="30" s="1"/>
  <c r="V146" i="30" s="1"/>
  <c r="F146" i="30"/>
  <c r="D64" i="30"/>
  <c r="R64" i="30" s="1"/>
  <c r="F64" i="30"/>
  <c r="I64" i="30"/>
  <c r="J64" i="30" s="1"/>
  <c r="U64" i="30" s="1"/>
  <c r="V64" i="30" s="1"/>
  <c r="G64" i="30"/>
  <c r="L64" i="30" s="1"/>
  <c r="M64" i="30" s="1"/>
  <c r="C64" i="30"/>
  <c r="AD64" i="30" s="1"/>
  <c r="H64" i="30"/>
  <c r="K64" i="30" s="1"/>
  <c r="E64" i="30"/>
  <c r="C74" i="30"/>
  <c r="AD74" i="30" s="1"/>
  <c r="E74" i="30"/>
  <c r="D74" i="30"/>
  <c r="R74" i="30" s="1"/>
  <c r="I74" i="30"/>
  <c r="J74" i="30" s="1"/>
  <c r="U74" i="30" s="1"/>
  <c r="V74" i="30" s="1"/>
  <c r="G74" i="30"/>
  <c r="L74" i="30" s="1"/>
  <c r="M74" i="30" s="1"/>
  <c r="H74" i="30"/>
  <c r="K74" i="30" s="1"/>
  <c r="F74" i="30"/>
  <c r="H94" i="30"/>
  <c r="F94" i="30"/>
  <c r="C94" i="30"/>
  <c r="AD94" i="30" s="1"/>
  <c r="D94" i="30"/>
  <c r="R94" i="30" s="1"/>
  <c r="I94" i="30"/>
  <c r="J94" i="30" s="1"/>
  <c r="U94" i="30" s="1"/>
  <c r="V94" i="30" s="1"/>
  <c r="E94" i="30"/>
  <c r="G94" i="30"/>
  <c r="L94" i="30" s="1"/>
  <c r="M94" i="30" s="1"/>
  <c r="I75" i="32"/>
  <c r="J75" i="32" s="1"/>
  <c r="E75" i="32"/>
  <c r="G75" i="32"/>
  <c r="L75" i="32" s="1"/>
  <c r="M75" i="32" s="1"/>
  <c r="D75" i="32"/>
  <c r="R75" i="32" s="1"/>
  <c r="F75" i="32"/>
  <c r="H75" i="32"/>
  <c r="K75" i="32" s="1"/>
  <c r="C75" i="32"/>
  <c r="AD75" i="32" s="1"/>
  <c r="G125" i="32"/>
  <c r="L125" i="32" s="1"/>
  <c r="M125" i="32" s="1"/>
  <c r="I125" i="32"/>
  <c r="J125" i="32" s="1"/>
  <c r="E125" i="32"/>
  <c r="F125" i="32"/>
  <c r="H125" i="32"/>
  <c r="D125" i="32"/>
  <c r="R125" i="32" s="1"/>
  <c r="C125" i="32"/>
  <c r="AD125" i="32" s="1"/>
  <c r="E141" i="32"/>
  <c r="I141" i="32"/>
  <c r="J141" i="32" s="1"/>
  <c r="G141" i="32"/>
  <c r="L141" i="32" s="1"/>
  <c r="M141" i="32" s="1"/>
  <c r="D141" i="32"/>
  <c r="R141" i="32" s="1"/>
  <c r="C141" i="32"/>
  <c r="AD141" i="32" s="1"/>
  <c r="F141" i="32"/>
  <c r="H141" i="32"/>
  <c r="D190" i="32"/>
  <c r="R190" i="32" s="1"/>
  <c r="H190" i="32"/>
  <c r="E190" i="32"/>
  <c r="C190" i="32"/>
  <c r="AD190" i="32" s="1"/>
  <c r="G190" i="32"/>
  <c r="L190" i="32" s="1"/>
  <c r="M190" i="32" s="1"/>
  <c r="I190" i="32"/>
  <c r="J190" i="32" s="1"/>
  <c r="F190" i="32"/>
  <c r="H172" i="32"/>
  <c r="I172" i="32"/>
  <c r="J172" i="32" s="1"/>
  <c r="G172" i="32"/>
  <c r="L172" i="32" s="1"/>
  <c r="M172" i="32" s="1"/>
  <c r="C172" i="32"/>
  <c r="AD172" i="32" s="1"/>
  <c r="D172" i="32"/>
  <c r="R172" i="32" s="1"/>
  <c r="F172" i="32"/>
  <c r="E172" i="32"/>
  <c r="H187" i="32"/>
  <c r="E187" i="32"/>
  <c r="C187" i="32"/>
  <c r="AD187" i="32" s="1"/>
  <c r="F187" i="32"/>
  <c r="I187" i="32"/>
  <c r="J187" i="32" s="1"/>
  <c r="G187" i="32"/>
  <c r="L187" i="32" s="1"/>
  <c r="M187" i="32" s="1"/>
  <c r="D187" i="32"/>
  <c r="R187" i="32" s="1"/>
  <c r="R188" i="32" s="1"/>
  <c r="I154" i="32"/>
  <c r="J154" i="32" s="1"/>
  <c r="G154" i="32"/>
  <c r="L154" i="32" s="1"/>
  <c r="M154" i="32" s="1"/>
  <c r="E154" i="32"/>
  <c r="F154" i="32"/>
  <c r="C154" i="32"/>
  <c r="AD154" i="32" s="1"/>
  <c r="D154" i="32"/>
  <c r="R154" i="32" s="1"/>
  <c r="H154" i="32"/>
  <c r="K154" i="32" s="1"/>
  <c r="AC57" i="32"/>
  <c r="AC92" i="32"/>
  <c r="AC52" i="32"/>
  <c r="AC95" i="32"/>
  <c r="K159" i="29"/>
  <c r="N159" i="29"/>
  <c r="O159" i="29" s="1"/>
  <c r="AC91" i="32"/>
  <c r="AC191" i="32"/>
  <c r="AX32" i="1"/>
  <c r="F90" i="1" s="1"/>
  <c r="K86" i="32"/>
  <c r="K77" i="32"/>
  <c r="BA326" i="1"/>
  <c r="AV338" i="1"/>
  <c r="K169" i="32"/>
  <c r="K148" i="32"/>
  <c r="K220" i="32"/>
  <c r="P91" i="32"/>
  <c r="N171" i="32"/>
  <c r="O171" i="32" s="1"/>
  <c r="Y171" i="32" s="1"/>
  <c r="P56" i="32"/>
  <c r="Z56" i="32" s="1"/>
  <c r="AB59" i="32"/>
  <c r="P52" i="32"/>
  <c r="Q52" i="32" s="1"/>
  <c r="AB219" i="32"/>
  <c r="W219" i="32"/>
  <c r="Z219" i="32" s="1"/>
  <c r="N93" i="32"/>
  <c r="O93" i="32" s="1"/>
  <c r="Y93" i="32" s="1"/>
  <c r="N191" i="32"/>
  <c r="O191" i="32" s="1"/>
  <c r="N189" i="32"/>
  <c r="O189" i="32" s="1"/>
  <c r="Y189" i="32" s="1"/>
  <c r="N77" i="32"/>
  <c r="O77" i="32" s="1"/>
  <c r="Y77" i="32" s="1"/>
  <c r="N59" i="32"/>
  <c r="O59" i="32" s="1"/>
  <c r="Y59" i="32" s="1"/>
  <c r="N105" i="32"/>
  <c r="O105" i="32" s="1"/>
  <c r="Y105" i="32" s="1"/>
  <c r="N185" i="32"/>
  <c r="O185" i="32" s="1"/>
  <c r="Y185" i="32" s="1"/>
  <c r="N60" i="32"/>
  <c r="O60" i="32" s="1"/>
  <c r="Y60" i="32" s="1"/>
  <c r="N163" i="32"/>
  <c r="O163" i="32" s="1"/>
  <c r="Y163" i="32" s="1"/>
  <c r="K182" i="32"/>
  <c r="K117" i="32"/>
  <c r="BK115" i="1"/>
  <c r="AW197" i="1" s="1"/>
  <c r="AX230" i="1"/>
  <c r="L23" i="36"/>
  <c r="BC316" i="1"/>
  <c r="BA316" i="1" s="1"/>
  <c r="AZ226" i="1"/>
  <c r="AZ216" i="1" s="1"/>
  <c r="AY221" i="1"/>
  <c r="AY216" i="1"/>
  <c r="AY220" i="1"/>
  <c r="AY219" i="1"/>
  <c r="AY218" i="1"/>
  <c r="AY217" i="1"/>
  <c r="K110" i="32"/>
  <c r="K61" i="32"/>
  <c r="P213" i="29"/>
  <c r="AI78" i="32"/>
  <c r="S78" i="32"/>
  <c r="T78" i="32" s="1"/>
  <c r="AJ78" i="32"/>
  <c r="AJ119" i="32"/>
  <c r="S119" i="32"/>
  <c r="T119" i="32" s="1"/>
  <c r="AI119" i="32"/>
  <c r="K216" i="32"/>
  <c r="AJ105" i="32"/>
  <c r="S105" i="32"/>
  <c r="T105" i="32" s="1"/>
  <c r="AI105" i="32"/>
  <c r="AJ158" i="32"/>
  <c r="AI158" i="32"/>
  <c r="S158" i="32"/>
  <c r="T158" i="32" s="1"/>
  <c r="W158" i="32" s="1"/>
  <c r="X158" i="32" s="1"/>
  <c r="AJ163" i="32"/>
  <c r="S163" i="32"/>
  <c r="T163" i="32" s="1"/>
  <c r="AI163" i="32"/>
  <c r="K213" i="32"/>
  <c r="S99" i="32"/>
  <c r="T99" i="32" s="1"/>
  <c r="AJ99" i="32"/>
  <c r="AI99" i="32"/>
  <c r="N167" i="32"/>
  <c r="O167" i="32" s="1"/>
  <c r="Y167" i="32" s="1"/>
  <c r="AB105" i="32"/>
  <c r="W52" i="32"/>
  <c r="X52" i="32" s="1"/>
  <c r="N216" i="32"/>
  <c r="O216" i="32" s="1"/>
  <c r="Y216" i="32" s="1"/>
  <c r="N103" i="32"/>
  <c r="O103" i="32" s="1"/>
  <c r="Y103" i="32" s="1"/>
  <c r="N78" i="32"/>
  <c r="O78" i="32" s="1"/>
  <c r="Y78" i="32" s="1"/>
  <c r="N119" i="32"/>
  <c r="O119" i="32" s="1"/>
  <c r="N220" i="32"/>
  <c r="O220" i="32" s="1"/>
  <c r="Y220" i="32" s="1"/>
  <c r="N52" i="32"/>
  <c r="O52" i="32" s="1"/>
  <c r="Y52" i="32" s="1"/>
  <c r="AB163" i="32"/>
  <c r="N137" i="32"/>
  <c r="O137" i="32" s="1"/>
  <c r="Y137" i="32" s="1"/>
  <c r="K85" i="32"/>
  <c r="K199" i="32"/>
  <c r="K195" i="32"/>
  <c r="K81" i="29"/>
  <c r="K184" i="29"/>
  <c r="N72" i="29"/>
  <c r="O72" i="29" s="1"/>
  <c r="Y72" i="29" s="1"/>
  <c r="S103" i="32"/>
  <c r="T103" i="32" s="1"/>
  <c r="AI103" i="32"/>
  <c r="AJ103" i="32"/>
  <c r="AJ143" i="32"/>
  <c r="S143" i="32"/>
  <c r="T143" i="32" s="1"/>
  <c r="AI143" i="32"/>
  <c r="S123" i="32"/>
  <c r="T123" i="32" s="1"/>
  <c r="AI123" i="32"/>
  <c r="AJ123" i="32"/>
  <c r="Q123" i="32"/>
  <c r="W123" i="32"/>
  <c r="Z123" i="32" s="1"/>
  <c r="N54" i="32"/>
  <c r="O54" i="32" s="1"/>
  <c r="Y54" i="32" s="1"/>
  <c r="Z201" i="32"/>
  <c r="AA201" i="32" s="1"/>
  <c r="N198" i="32"/>
  <c r="O198" i="32" s="1"/>
  <c r="Y198" i="32" s="1"/>
  <c r="N122" i="32"/>
  <c r="O122" i="32" s="1"/>
  <c r="Y122" i="32" s="1"/>
  <c r="AC66" i="32"/>
  <c r="N143" i="32"/>
  <c r="O143" i="32" s="1"/>
  <c r="Y143" i="32" s="1"/>
  <c r="N57" i="32"/>
  <c r="O57" i="32" s="1"/>
  <c r="Y57" i="32" s="1"/>
  <c r="N135" i="32"/>
  <c r="O135" i="32" s="1"/>
  <c r="Y135" i="32" s="1"/>
  <c r="AB188" i="32"/>
  <c r="N188" i="32"/>
  <c r="O188" i="32" s="1"/>
  <c r="Y188" i="32" s="1"/>
  <c r="AJ207" i="32"/>
  <c r="S207" i="32"/>
  <c r="T207" i="32" s="1"/>
  <c r="AI207" i="32"/>
  <c r="S51" i="32"/>
  <c r="T51" i="32" s="1"/>
  <c r="AI51" i="32"/>
  <c r="AJ51" i="32"/>
  <c r="AJ65" i="32"/>
  <c r="S65" i="32"/>
  <c r="T65" i="32" s="1"/>
  <c r="W65" i="32" s="1"/>
  <c r="X65" i="32" s="1"/>
  <c r="AI65" i="32"/>
  <c r="K69" i="32"/>
  <c r="AJ168" i="32"/>
  <c r="S168" i="32"/>
  <c r="T168" i="32" s="1"/>
  <c r="W168" i="32" s="1"/>
  <c r="X168" i="32" s="1"/>
  <c r="AI168" i="32"/>
  <c r="AI115" i="32"/>
  <c r="AJ115" i="32"/>
  <c r="S115" i="32"/>
  <c r="T115" i="32" s="1"/>
  <c r="W115" i="32" s="1"/>
  <c r="X115" i="32" s="1"/>
  <c r="S126" i="32"/>
  <c r="T126" i="32" s="1"/>
  <c r="AJ126" i="32"/>
  <c r="AI126" i="32"/>
  <c r="K192" i="32"/>
  <c r="AI201" i="32"/>
  <c r="AJ201" i="32"/>
  <c r="S201" i="32"/>
  <c r="T201" i="32" s="1"/>
  <c r="X201" i="32"/>
  <c r="Q201" i="32"/>
  <c r="K74" i="29"/>
  <c r="AB74" i="29" s="1"/>
  <c r="AC74" i="29" s="1"/>
  <c r="K76" i="29"/>
  <c r="P76" i="29" s="1"/>
  <c r="K60" i="29"/>
  <c r="AB60" i="29" s="1"/>
  <c r="AC60" i="29" s="1"/>
  <c r="N202" i="29"/>
  <c r="O202" i="29" s="1"/>
  <c r="Y202" i="29" s="1"/>
  <c r="N209" i="29"/>
  <c r="O209" i="29" s="1"/>
  <c r="Y209" i="29" s="1"/>
  <c r="K214" i="29"/>
  <c r="K142" i="32"/>
  <c r="P78" i="32"/>
  <c r="Z74" i="32"/>
  <c r="AA74" i="32" s="1"/>
  <c r="N147" i="32"/>
  <c r="O147" i="32" s="1"/>
  <c r="Y147" i="32" s="1"/>
  <c r="W103" i="32"/>
  <c r="X103" i="32" s="1"/>
  <c r="N213" i="32"/>
  <c r="O213" i="32" s="1"/>
  <c r="Y213" i="32" s="1"/>
  <c r="Z176" i="32"/>
  <c r="AA176" i="32" s="1"/>
  <c r="W163" i="32"/>
  <c r="X163" i="32" s="1"/>
  <c r="N64" i="32"/>
  <c r="O64" i="32" s="1"/>
  <c r="Y64" i="32" s="1"/>
  <c r="P163" i="32"/>
  <c r="P99" i="32"/>
  <c r="Q99" i="32" s="1"/>
  <c r="N193" i="32"/>
  <c r="O193" i="32" s="1"/>
  <c r="Y193" i="32" s="1"/>
  <c r="N85" i="32"/>
  <c r="O85" i="32" s="1"/>
  <c r="Y85" i="32" s="1"/>
  <c r="AC115" i="32"/>
  <c r="K205" i="32"/>
  <c r="K97" i="32"/>
  <c r="Q94" i="32"/>
  <c r="AI94" i="32"/>
  <c r="AJ94" i="32"/>
  <c r="S94" i="32"/>
  <c r="T94" i="32" s="1"/>
  <c r="W94" i="32" s="1"/>
  <c r="X94" i="32" s="1"/>
  <c r="K83" i="32"/>
  <c r="K133" i="32"/>
  <c r="K127" i="32"/>
  <c r="K71" i="32"/>
  <c r="K138" i="32"/>
  <c r="K72" i="29"/>
  <c r="K122" i="32"/>
  <c r="K93" i="32"/>
  <c r="AJ191" i="32"/>
  <c r="AI191" i="32"/>
  <c r="S191" i="32"/>
  <c r="T191" i="32" s="1"/>
  <c r="W191" i="32" s="1"/>
  <c r="X191" i="32" s="1"/>
  <c r="Z338" i="1"/>
  <c r="AD349" i="1" s="1"/>
  <c r="AE326" i="1"/>
  <c r="AJ95" i="32"/>
  <c r="AI95" i="32"/>
  <c r="S95" i="32"/>
  <c r="T95" i="32" s="1"/>
  <c r="W95" i="32" s="1"/>
  <c r="X95" i="32" s="1"/>
  <c r="P95" i="32"/>
  <c r="Q95" i="32" s="1"/>
  <c r="AC74" i="32"/>
  <c r="AE74" i="32"/>
  <c r="AF74" i="32" s="1"/>
  <c r="P143" i="32"/>
  <c r="Q143" i="32" s="1"/>
  <c r="AC118" i="32"/>
  <c r="AB158" i="32"/>
  <c r="AC176" i="32"/>
  <c r="AE176" i="32"/>
  <c r="AF176" i="32" s="1"/>
  <c r="P103" i="32"/>
  <c r="AB119" i="32"/>
  <c r="N203" i="32"/>
  <c r="O203" i="32" s="1"/>
  <c r="Y203" i="32" s="1"/>
  <c r="N108" i="32"/>
  <c r="O108" i="32" s="1"/>
  <c r="Y108" i="32" s="1"/>
  <c r="S129" i="32"/>
  <c r="T129" i="32" s="1"/>
  <c r="AI129" i="32"/>
  <c r="AJ129" i="32"/>
  <c r="K151" i="32"/>
  <c r="AJ215" i="32"/>
  <c r="AI215" i="32"/>
  <c r="S215" i="32"/>
  <c r="T215" i="32" s="1"/>
  <c r="W215" i="32" s="1"/>
  <c r="Q215" i="32"/>
  <c r="K73" i="32"/>
  <c r="K184" i="32"/>
  <c r="K204" i="32"/>
  <c r="S112" i="32"/>
  <c r="T112" i="32" s="1"/>
  <c r="W112" i="32" s="1"/>
  <c r="X112" i="32" s="1"/>
  <c r="AI112" i="32"/>
  <c r="AJ112" i="32"/>
  <c r="AJ62" i="32"/>
  <c r="S62" i="32"/>
  <c r="T62" i="32" s="1"/>
  <c r="W62" i="32" s="1"/>
  <c r="Z62" i="32" s="1"/>
  <c r="Q62" i="32"/>
  <c r="AI62" i="32"/>
  <c r="K209" i="32"/>
  <c r="K109" i="29"/>
  <c r="K94" i="29"/>
  <c r="K167" i="32"/>
  <c r="K203" i="32"/>
  <c r="K135" i="32"/>
  <c r="K104" i="32"/>
  <c r="AI59" i="32"/>
  <c r="S59" i="32"/>
  <c r="T59" i="32" s="1"/>
  <c r="W59" i="32" s="1"/>
  <c r="X59" i="32" s="1"/>
  <c r="AJ59" i="32"/>
  <c r="K108" i="32"/>
  <c r="K137" i="32"/>
  <c r="AI57" i="32"/>
  <c r="AJ57" i="32"/>
  <c r="S57" i="32"/>
  <c r="T57" i="32" s="1"/>
  <c r="W57" i="32" s="1"/>
  <c r="X57" i="32" s="1"/>
  <c r="K64" i="32"/>
  <c r="W78" i="32"/>
  <c r="X78" i="32" s="1"/>
  <c r="AC62" i="32"/>
  <c r="P105" i="32"/>
  <c r="Q105" i="32" s="1"/>
  <c r="AB123" i="32"/>
  <c r="N148" i="32"/>
  <c r="O148" i="32" s="1"/>
  <c r="Y148" i="32" s="1"/>
  <c r="N123" i="32"/>
  <c r="O123" i="32" s="1"/>
  <c r="Y123" i="32" s="1"/>
  <c r="N169" i="32"/>
  <c r="O169" i="32" s="1"/>
  <c r="Y169" i="32" s="1"/>
  <c r="AC201" i="32"/>
  <c r="AC217" i="32"/>
  <c r="AC94" i="32"/>
  <c r="N86" i="32"/>
  <c r="O86" i="32" s="1"/>
  <c r="Y86" i="32" s="1"/>
  <c r="K101" i="32"/>
  <c r="AJ217" i="32"/>
  <c r="S217" i="32"/>
  <c r="T217" i="32" s="1"/>
  <c r="W217" i="32" s="1"/>
  <c r="AI217" i="32"/>
  <c r="K132" i="32"/>
  <c r="S98" i="32"/>
  <c r="T98" i="32" s="1"/>
  <c r="AI98" i="32"/>
  <c r="AJ98" i="32"/>
  <c r="K139" i="32"/>
  <c r="K174" i="32"/>
  <c r="K67" i="32"/>
  <c r="K164" i="32"/>
  <c r="S222" i="32"/>
  <c r="T222" i="32" s="1"/>
  <c r="AJ222" i="32"/>
  <c r="AI222" i="32"/>
  <c r="K136" i="32"/>
  <c r="S56" i="32"/>
  <c r="T56" i="32" s="1"/>
  <c r="X56" i="32"/>
  <c r="AJ56" i="32"/>
  <c r="AI56" i="32"/>
  <c r="Q56" i="32"/>
  <c r="K145" i="32"/>
  <c r="K193" i="32"/>
  <c r="K155" i="32"/>
  <c r="AJ219" i="32"/>
  <c r="X219" i="32"/>
  <c r="AI219" i="32"/>
  <c r="S219" i="32"/>
  <c r="T219" i="32" s="1"/>
  <c r="Q219" i="32"/>
  <c r="AI92" i="32"/>
  <c r="AJ92" i="32"/>
  <c r="S92" i="32"/>
  <c r="T92" i="32" s="1"/>
  <c r="W92" i="32" s="1"/>
  <c r="X92" i="32" s="1"/>
  <c r="K185" i="32"/>
  <c r="K197" i="32"/>
  <c r="S188" i="32"/>
  <c r="T188" i="32" s="1"/>
  <c r="W188" i="32" s="1"/>
  <c r="X188" i="32" s="1"/>
  <c r="AI188" i="32"/>
  <c r="AJ188" i="32"/>
  <c r="AB78" i="32"/>
  <c r="W105" i="32"/>
  <c r="X105" i="32" s="1"/>
  <c r="Z94" i="32"/>
  <c r="AA94" i="32" s="1"/>
  <c r="AB103" i="32"/>
  <c r="N55" i="32"/>
  <c r="O55" i="32" s="1"/>
  <c r="Y55" i="32" s="1"/>
  <c r="AB143" i="32"/>
  <c r="W143" i="32"/>
  <c r="X143" i="32" s="1"/>
  <c r="N177" i="32"/>
  <c r="O177" i="32" s="1"/>
  <c r="Y177" i="32" s="1"/>
  <c r="AB99" i="32"/>
  <c r="N56" i="32"/>
  <c r="O56" i="32" s="1"/>
  <c r="Y56" i="32" s="1"/>
  <c r="AC215" i="32"/>
  <c r="P66" i="32"/>
  <c r="Q66" i="32" s="1"/>
  <c r="N121" i="32"/>
  <c r="O121" i="32" s="1"/>
  <c r="Y121" i="32" s="1"/>
  <c r="N92" i="32"/>
  <c r="O92" i="32" s="1"/>
  <c r="Y92" i="32" s="1"/>
  <c r="N197" i="32"/>
  <c r="O197" i="32" s="1"/>
  <c r="Y197" i="32" s="1"/>
  <c r="X74" i="32"/>
  <c r="Q74" i="32"/>
  <c r="AJ74" i="32"/>
  <c r="AI74" i="32"/>
  <c r="S74" i="32"/>
  <c r="T74" i="32" s="1"/>
  <c r="S156" i="32"/>
  <c r="T156" i="32" s="1"/>
  <c r="AI156" i="32"/>
  <c r="AJ156" i="32"/>
  <c r="S66" i="32"/>
  <c r="T66" i="32" s="1"/>
  <c r="W66" i="32" s="1"/>
  <c r="X66" i="32" s="1"/>
  <c r="AJ66" i="32"/>
  <c r="AI66" i="32"/>
  <c r="AI146" i="32"/>
  <c r="S146" i="32"/>
  <c r="T146" i="32" s="1"/>
  <c r="AJ146" i="32"/>
  <c r="S80" i="32"/>
  <c r="T80" i="32" s="1"/>
  <c r="AI80" i="32"/>
  <c r="AJ80" i="32"/>
  <c r="AJ118" i="32"/>
  <c r="Q118" i="32"/>
  <c r="AI118" i="32"/>
  <c r="S118" i="32"/>
  <c r="T118" i="32" s="1"/>
  <c r="W118" i="32" s="1"/>
  <c r="Z118" i="32" s="1"/>
  <c r="S176" i="32"/>
  <c r="T176" i="32" s="1"/>
  <c r="AI176" i="32"/>
  <c r="X176" i="32"/>
  <c r="AJ176" i="32"/>
  <c r="Q176" i="32"/>
  <c r="S84" i="32"/>
  <c r="T84" i="32" s="1"/>
  <c r="W84" i="32" s="1"/>
  <c r="X84" i="32" s="1"/>
  <c r="AI84" i="32"/>
  <c r="AJ84" i="32"/>
  <c r="AJ206" i="32"/>
  <c r="S206" i="32"/>
  <c r="T206" i="32" s="1"/>
  <c r="AI206" i="32"/>
  <c r="K181" i="29"/>
  <c r="W181" i="29" s="1"/>
  <c r="K91" i="29"/>
  <c r="K189" i="29"/>
  <c r="K97" i="29"/>
  <c r="AB97" i="29" s="1"/>
  <c r="K51" i="29"/>
  <c r="K55" i="32"/>
  <c r="K147" i="32"/>
  <c r="K54" i="32"/>
  <c r="K189" i="32"/>
  <c r="K121" i="32"/>
  <c r="K177" i="32"/>
  <c r="K171" i="32"/>
  <c r="K198" i="32"/>
  <c r="S52" i="32"/>
  <c r="T52" i="32" s="1"/>
  <c r="AI52" i="32"/>
  <c r="AJ52" i="32"/>
  <c r="AI91" i="32"/>
  <c r="S91" i="32"/>
  <c r="T91" i="32" s="1"/>
  <c r="W91" i="32" s="1"/>
  <c r="X91" i="32" s="1"/>
  <c r="AJ91" i="32"/>
  <c r="Q91" i="32"/>
  <c r="AB56" i="32"/>
  <c r="W119" i="32"/>
  <c r="X119" i="32" s="1"/>
  <c r="N158" i="32"/>
  <c r="O158" i="32" s="1"/>
  <c r="Y158" i="32" s="1"/>
  <c r="N155" i="32"/>
  <c r="O155" i="32" s="1"/>
  <c r="Y155" i="32" s="1"/>
  <c r="N219" i="32"/>
  <c r="O219" i="32" s="1"/>
  <c r="Y219" i="32" s="1"/>
  <c r="N142" i="32"/>
  <c r="O142" i="32" s="1"/>
  <c r="Y142" i="32" s="1"/>
  <c r="N104" i="32"/>
  <c r="O104" i="32" s="1"/>
  <c r="Y104" i="32" s="1"/>
  <c r="W99" i="32"/>
  <c r="X99" i="32" s="1"/>
  <c r="N145" i="32"/>
  <c r="O145" i="32" s="1"/>
  <c r="Y145" i="32" s="1"/>
  <c r="K149" i="32"/>
  <c r="L23" i="35"/>
  <c r="AB230" i="1"/>
  <c r="AG316" i="1"/>
  <c r="AE316" i="1" s="1"/>
  <c r="AN115" i="1"/>
  <c r="AA197" i="1" s="1"/>
  <c r="AC216" i="1"/>
  <c r="AC218" i="1"/>
  <c r="AC217" i="1"/>
  <c r="AC221" i="1"/>
  <c r="AC219" i="1"/>
  <c r="AC220" i="1"/>
  <c r="AD226" i="1"/>
  <c r="AD216" i="1" s="1"/>
  <c r="AZ349" i="1"/>
  <c r="K180" i="32"/>
  <c r="K60" i="32"/>
  <c r="AI120" i="32"/>
  <c r="AJ120" i="32"/>
  <c r="S120" i="32"/>
  <c r="T120" i="32" s="1"/>
  <c r="W120" i="32" s="1"/>
  <c r="K72" i="32"/>
  <c r="K211" i="32"/>
  <c r="C270" i="1"/>
  <c r="F270" i="1" s="1"/>
  <c r="I270" i="1" s="1"/>
  <c r="BB52" i="1"/>
  <c r="AW89" i="1"/>
  <c r="F172" i="1" s="1"/>
  <c r="F174" i="1" s="1"/>
  <c r="F175" i="1" s="1"/>
  <c r="L64" i="16" s="1"/>
  <c r="BB37" i="1"/>
  <c r="BB66" i="1"/>
  <c r="C271" i="1"/>
  <c r="C259" i="1"/>
  <c r="F259" i="1" s="1"/>
  <c r="I259" i="1" s="1"/>
  <c r="C284" i="1"/>
  <c r="G284" i="1" s="1"/>
  <c r="BB59" i="1"/>
  <c r="C286" i="1"/>
  <c r="N179" i="1"/>
  <c r="N180" i="1" s="1"/>
  <c r="J162" i="1"/>
  <c r="K195" i="1" s="1"/>
  <c r="L202" i="1"/>
  <c r="I32" i="16"/>
  <c r="H34" i="19"/>
  <c r="I34" i="19"/>
  <c r="G34" i="19"/>
  <c r="F132" i="1"/>
  <c r="C279" i="1"/>
  <c r="C257" i="1"/>
  <c r="C266" i="1"/>
  <c r="C283" i="1"/>
  <c r="BB53" i="1"/>
  <c r="AX44" i="1"/>
  <c r="AY44" i="1" s="1"/>
  <c r="C256" i="1"/>
  <c r="CC36" i="1" s="1"/>
  <c r="C273" i="1"/>
  <c r="G273" i="1" s="1"/>
  <c r="C258" i="1"/>
  <c r="AX70" i="1"/>
  <c r="AY70" i="1" s="1"/>
  <c r="BB63" i="1"/>
  <c r="C272" i="1"/>
  <c r="C268" i="1"/>
  <c r="C293" i="1"/>
  <c r="C282" i="1"/>
  <c r="CC62" i="1" s="1"/>
  <c r="AX63" i="1"/>
  <c r="AY63" i="1" s="1"/>
  <c r="BB73" i="1"/>
  <c r="BB60" i="1"/>
  <c r="C280" i="1"/>
  <c r="C277" i="1"/>
  <c r="C264" i="1"/>
  <c r="G264" i="1" s="1"/>
  <c r="BB58" i="1"/>
  <c r="BB62" i="1"/>
  <c r="AX46" i="1"/>
  <c r="AY46" i="1" s="1"/>
  <c r="C278" i="1"/>
  <c r="G278" i="1" s="1"/>
  <c r="BB36" i="1"/>
  <c r="AX36" i="1"/>
  <c r="AY36" i="1" s="1"/>
  <c r="AX38" i="1"/>
  <c r="AY38" i="1" s="1"/>
  <c r="BB38" i="1"/>
  <c r="I316" i="1"/>
  <c r="BW8" i="1" s="1"/>
  <c r="AX155" i="1"/>
  <c r="AX226" i="1" s="1"/>
  <c r="AB155" i="1"/>
  <c r="AB226" i="1" s="1"/>
  <c r="F155" i="1"/>
  <c r="F226" i="1" s="1"/>
  <c r="I326" i="1"/>
  <c r="D338" i="1"/>
  <c r="F110" i="27"/>
  <c r="I110" i="27"/>
  <c r="G110" i="27"/>
  <c r="L110" i="27" s="1"/>
  <c r="M110" i="27" s="1"/>
  <c r="D110" i="27"/>
  <c r="R110" i="27" s="1"/>
  <c r="C110" i="27"/>
  <c r="AD110" i="27" s="1"/>
  <c r="E110" i="27"/>
  <c r="H110" i="27"/>
  <c r="H103" i="27"/>
  <c r="C103" i="27"/>
  <c r="AD103" i="27" s="1"/>
  <c r="E103" i="27"/>
  <c r="I103" i="27"/>
  <c r="G103" i="27"/>
  <c r="L103" i="27" s="1"/>
  <c r="M103" i="27" s="1"/>
  <c r="F103" i="27"/>
  <c r="D103" i="27"/>
  <c r="R103" i="27" s="1"/>
  <c r="H207" i="27"/>
  <c r="E207" i="27"/>
  <c r="C207" i="27"/>
  <c r="AD207" i="27" s="1"/>
  <c r="D207" i="27"/>
  <c r="R207" i="27" s="1"/>
  <c r="F207" i="27"/>
  <c r="G207" i="27"/>
  <c r="L207" i="27" s="1"/>
  <c r="M207" i="27" s="1"/>
  <c r="I207" i="27"/>
  <c r="D211" i="27"/>
  <c r="R211" i="27" s="1"/>
  <c r="F211" i="27"/>
  <c r="H211" i="27"/>
  <c r="C211" i="27"/>
  <c r="AD211" i="27" s="1"/>
  <c r="E211" i="27"/>
  <c r="I211" i="27"/>
  <c r="G211" i="27"/>
  <c r="L211" i="27" s="1"/>
  <c r="M211" i="27" s="1"/>
  <c r="E76" i="27"/>
  <c r="I76" i="27"/>
  <c r="F76" i="27"/>
  <c r="G76" i="27"/>
  <c r="L76" i="27" s="1"/>
  <c r="M76" i="27" s="1"/>
  <c r="D76" i="27"/>
  <c r="R76" i="27" s="1"/>
  <c r="C76" i="27"/>
  <c r="AD76" i="27" s="1"/>
  <c r="H76" i="27"/>
  <c r="E169" i="27"/>
  <c r="G169" i="27"/>
  <c r="L169" i="27" s="1"/>
  <c r="M169" i="27" s="1"/>
  <c r="H169" i="27"/>
  <c r="I169" i="27"/>
  <c r="F169" i="27"/>
  <c r="D169" i="27"/>
  <c r="R169" i="27" s="1"/>
  <c r="C169" i="27"/>
  <c r="AD169" i="27" s="1"/>
  <c r="H108" i="27"/>
  <c r="E108" i="27"/>
  <c r="I108" i="27"/>
  <c r="F108" i="27"/>
  <c r="C108" i="27"/>
  <c r="AD108" i="27" s="1"/>
  <c r="G108" i="27"/>
  <c r="L108" i="27" s="1"/>
  <c r="M108" i="27" s="1"/>
  <c r="D108" i="27"/>
  <c r="R108" i="27" s="1"/>
  <c r="F131" i="27"/>
  <c r="E131" i="27"/>
  <c r="D131" i="27"/>
  <c r="R131" i="27" s="1"/>
  <c r="G131" i="27"/>
  <c r="L131" i="27" s="1"/>
  <c r="M131" i="27" s="1"/>
  <c r="C131" i="27"/>
  <c r="AD131" i="27" s="1"/>
  <c r="I131" i="27"/>
  <c r="H131" i="27"/>
  <c r="C59" i="27"/>
  <c r="AD59" i="27" s="1"/>
  <c r="E59" i="27"/>
  <c r="H59" i="27"/>
  <c r="G59" i="27"/>
  <c r="L59" i="27" s="1"/>
  <c r="M59" i="27" s="1"/>
  <c r="I59" i="27"/>
  <c r="F59" i="27"/>
  <c r="D59" i="27"/>
  <c r="R59" i="27" s="1"/>
  <c r="C121" i="27"/>
  <c r="AD121" i="27" s="1"/>
  <c r="I121" i="27"/>
  <c r="E121" i="27"/>
  <c r="F121" i="27"/>
  <c r="G121" i="27"/>
  <c r="L121" i="27" s="1"/>
  <c r="M121" i="27" s="1"/>
  <c r="D121" i="27"/>
  <c r="R121" i="27" s="1"/>
  <c r="H121" i="27"/>
  <c r="H104" i="27"/>
  <c r="D104" i="27"/>
  <c r="R104" i="27" s="1"/>
  <c r="E104" i="27"/>
  <c r="G104" i="27"/>
  <c r="L104" i="27" s="1"/>
  <c r="M104" i="27" s="1"/>
  <c r="F104" i="27"/>
  <c r="C104" i="27"/>
  <c r="AD104" i="27" s="1"/>
  <c r="I104" i="27"/>
  <c r="E185" i="27"/>
  <c r="D185" i="27"/>
  <c r="R185" i="27" s="1"/>
  <c r="I185" i="27"/>
  <c r="F185" i="27"/>
  <c r="H185" i="27"/>
  <c r="C185" i="27"/>
  <c r="AD185" i="27" s="1"/>
  <c r="G185" i="27"/>
  <c r="L185" i="27" s="1"/>
  <c r="M185" i="27" s="1"/>
  <c r="H137" i="27"/>
  <c r="D137" i="27"/>
  <c r="R137" i="27" s="1"/>
  <c r="R138" i="27" s="1"/>
  <c r="F137" i="27"/>
  <c r="E137" i="27"/>
  <c r="C137" i="27"/>
  <c r="AD137" i="27" s="1"/>
  <c r="G137" i="27"/>
  <c r="L137" i="27" s="1"/>
  <c r="M137" i="27" s="1"/>
  <c r="I137" i="27"/>
  <c r="G90" i="27"/>
  <c r="L90" i="27" s="1"/>
  <c r="M90" i="27" s="1"/>
  <c r="E90" i="27"/>
  <c r="C90" i="27"/>
  <c r="AD90" i="27" s="1"/>
  <c r="I90" i="27"/>
  <c r="H90" i="27"/>
  <c r="F90" i="27"/>
  <c r="D90" i="27"/>
  <c r="R90" i="27" s="1"/>
  <c r="E112" i="27"/>
  <c r="G112" i="27"/>
  <c r="L112" i="27" s="1"/>
  <c r="M112" i="27" s="1"/>
  <c r="I112" i="27"/>
  <c r="H112" i="27"/>
  <c r="C112" i="27"/>
  <c r="AD112" i="27" s="1"/>
  <c r="D112" i="27"/>
  <c r="R112" i="27" s="1"/>
  <c r="R113" i="27" s="1"/>
  <c r="F112" i="27"/>
  <c r="D205" i="27"/>
  <c r="R205" i="27" s="1"/>
  <c r="G205" i="27"/>
  <c r="L205" i="27" s="1"/>
  <c r="M205" i="27" s="1"/>
  <c r="C205" i="27"/>
  <c r="AD205" i="27" s="1"/>
  <c r="I205" i="27"/>
  <c r="H205" i="27"/>
  <c r="F205" i="27"/>
  <c r="E205" i="27"/>
  <c r="E105" i="27"/>
  <c r="D105" i="27"/>
  <c r="R105" i="27" s="1"/>
  <c r="I105" i="27"/>
  <c r="F105" i="27"/>
  <c r="H105" i="27"/>
  <c r="C105" i="27"/>
  <c r="AD105" i="27" s="1"/>
  <c r="G105" i="27"/>
  <c r="L105" i="27" s="1"/>
  <c r="M105" i="27" s="1"/>
  <c r="C60" i="27"/>
  <c r="AD60" i="27" s="1"/>
  <c r="D60" i="27"/>
  <c r="R60" i="27" s="1"/>
  <c r="G60" i="27"/>
  <c r="L60" i="27" s="1"/>
  <c r="M60" i="27" s="1"/>
  <c r="F60" i="27"/>
  <c r="E60" i="27"/>
  <c r="I60" i="27"/>
  <c r="H60" i="27"/>
  <c r="G107" i="27"/>
  <c r="L107" i="27" s="1"/>
  <c r="M107" i="27" s="1"/>
  <c r="F107" i="27"/>
  <c r="E107" i="27"/>
  <c r="C107" i="27"/>
  <c r="AD107" i="27" s="1"/>
  <c r="I107" i="27"/>
  <c r="H107" i="27"/>
  <c r="D107" i="27"/>
  <c r="R107" i="27" s="1"/>
  <c r="D92" i="27"/>
  <c r="R92" i="27" s="1"/>
  <c r="E92" i="27"/>
  <c r="C92" i="27"/>
  <c r="AD92" i="27" s="1"/>
  <c r="H92" i="27"/>
  <c r="F92" i="27"/>
  <c r="I92" i="27"/>
  <c r="G92" i="27"/>
  <c r="L92" i="27" s="1"/>
  <c r="M92" i="27" s="1"/>
  <c r="F192" i="27"/>
  <c r="C192" i="27"/>
  <c r="AD192" i="27" s="1"/>
  <c r="D192" i="27"/>
  <c r="R192" i="27" s="1"/>
  <c r="G192" i="27"/>
  <c r="L192" i="27" s="1"/>
  <c r="M192" i="27" s="1"/>
  <c r="H192" i="27"/>
  <c r="E192" i="27"/>
  <c r="I192" i="27"/>
  <c r="E189" i="27"/>
  <c r="H189" i="27"/>
  <c r="I189" i="27"/>
  <c r="D189" i="27"/>
  <c r="R189" i="27" s="1"/>
  <c r="F189" i="27"/>
  <c r="C189" i="27"/>
  <c r="AD189" i="27" s="1"/>
  <c r="G189" i="27"/>
  <c r="L189" i="27" s="1"/>
  <c r="M189" i="27" s="1"/>
  <c r="E142" i="27"/>
  <c r="D142" i="27"/>
  <c r="R142" i="27" s="1"/>
  <c r="G142" i="27"/>
  <c r="L142" i="27" s="1"/>
  <c r="M142" i="27" s="1"/>
  <c r="C142" i="27"/>
  <c r="AD142" i="27" s="1"/>
  <c r="H142" i="27"/>
  <c r="I142" i="27"/>
  <c r="F142" i="27"/>
  <c r="D63" i="27"/>
  <c r="C63" i="27"/>
  <c r="AD63" i="27" s="1"/>
  <c r="G63" i="27"/>
  <c r="L63" i="27" s="1"/>
  <c r="M63" i="27" s="1"/>
  <c r="I63" i="27"/>
  <c r="H63" i="27"/>
  <c r="E63" i="27"/>
  <c r="F63" i="27"/>
  <c r="I183" i="27"/>
  <c r="D183" i="27"/>
  <c r="R183" i="27" s="1"/>
  <c r="G183" i="27"/>
  <c r="L183" i="27" s="1"/>
  <c r="M183" i="27" s="1"/>
  <c r="E183" i="27"/>
  <c r="H183" i="27"/>
  <c r="F183" i="27"/>
  <c r="C183" i="27"/>
  <c r="AD183" i="27" s="1"/>
  <c r="H198" i="27"/>
  <c r="I198" i="27"/>
  <c r="C198" i="27"/>
  <c r="AD198" i="27" s="1"/>
  <c r="D198" i="27"/>
  <c r="R198" i="27" s="1"/>
  <c r="F198" i="27"/>
  <c r="G198" i="27"/>
  <c r="L198" i="27" s="1"/>
  <c r="M198" i="27" s="1"/>
  <c r="E198" i="27"/>
  <c r="C149" i="27"/>
  <c r="AD149" i="27" s="1"/>
  <c r="F149" i="27"/>
  <c r="I149" i="27"/>
  <c r="G149" i="27"/>
  <c r="L149" i="27" s="1"/>
  <c r="M149" i="27" s="1"/>
  <c r="H149" i="27"/>
  <c r="D149" i="27"/>
  <c r="R149" i="27" s="1"/>
  <c r="E149" i="27"/>
  <c r="G171" i="27"/>
  <c r="L171" i="27" s="1"/>
  <c r="M171" i="27" s="1"/>
  <c r="C171" i="27"/>
  <c r="AD171" i="27" s="1"/>
  <c r="E171" i="27"/>
  <c r="H171" i="27"/>
  <c r="I171" i="27"/>
  <c r="F171" i="27"/>
  <c r="D171" i="27"/>
  <c r="R171" i="27" s="1"/>
  <c r="I75" i="27"/>
  <c r="G75" i="27"/>
  <c r="L75" i="27" s="1"/>
  <c r="M75" i="27" s="1"/>
  <c r="H75" i="27"/>
  <c r="E75" i="27"/>
  <c r="D75" i="27"/>
  <c r="R75" i="27" s="1"/>
  <c r="F75" i="27"/>
  <c r="C75" i="27"/>
  <c r="AD75" i="27" s="1"/>
  <c r="H128" i="27"/>
  <c r="C128" i="27"/>
  <c r="AD128" i="27" s="1"/>
  <c r="D128" i="27"/>
  <c r="R128" i="27" s="1"/>
  <c r="I128" i="27"/>
  <c r="F128" i="27"/>
  <c r="G128" i="27"/>
  <c r="L128" i="27" s="1"/>
  <c r="M128" i="27" s="1"/>
  <c r="E128" i="27"/>
  <c r="C195" i="27"/>
  <c r="AD195" i="27" s="1"/>
  <c r="E195" i="27"/>
  <c r="I195" i="27"/>
  <c r="G195" i="27"/>
  <c r="L195" i="27" s="1"/>
  <c r="M195" i="27" s="1"/>
  <c r="F195" i="27"/>
  <c r="D195" i="27"/>
  <c r="R195" i="27" s="1"/>
  <c r="H195" i="27"/>
  <c r="D140" i="27"/>
  <c r="R140" i="27" s="1"/>
  <c r="H140" i="27"/>
  <c r="C140" i="27"/>
  <c r="AD140" i="27" s="1"/>
  <c r="F140" i="27"/>
  <c r="I140" i="27"/>
  <c r="G140" i="27"/>
  <c r="L140" i="27" s="1"/>
  <c r="M140" i="27" s="1"/>
  <c r="E140" i="27"/>
  <c r="F147" i="27"/>
  <c r="C147" i="27"/>
  <c r="AD147" i="27" s="1"/>
  <c r="D147" i="27"/>
  <c r="R147" i="27" s="1"/>
  <c r="H147" i="27"/>
  <c r="I147" i="27"/>
  <c r="E147" i="27"/>
  <c r="G147" i="27"/>
  <c r="L147" i="27" s="1"/>
  <c r="M147" i="27" s="1"/>
  <c r="E132" i="27"/>
  <c r="H132" i="27"/>
  <c r="F132" i="27"/>
  <c r="C132" i="27"/>
  <c r="AD132" i="27" s="1"/>
  <c r="D132" i="27"/>
  <c r="R132" i="27" s="1"/>
  <c r="I132" i="27"/>
  <c r="G132" i="27"/>
  <c r="L132" i="27" s="1"/>
  <c r="M132" i="27" s="1"/>
  <c r="D223" i="27"/>
  <c r="R223" i="27" s="1"/>
  <c r="G223" i="27"/>
  <c r="L223" i="27" s="1"/>
  <c r="M223" i="27" s="1"/>
  <c r="C223" i="27"/>
  <c r="AD223" i="27" s="1"/>
  <c r="E223" i="27"/>
  <c r="H223" i="27"/>
  <c r="F223" i="27"/>
  <c r="I223" i="27"/>
  <c r="F70" i="27"/>
  <c r="G70" i="27"/>
  <c r="L70" i="27" s="1"/>
  <c r="M70" i="27" s="1"/>
  <c r="E70" i="27"/>
  <c r="D70" i="27"/>
  <c r="R70" i="27" s="1"/>
  <c r="I70" i="27"/>
  <c r="C70" i="27"/>
  <c r="AD70" i="27" s="1"/>
  <c r="H70" i="27"/>
  <c r="G67" i="27"/>
  <c r="L67" i="27" s="1"/>
  <c r="M67" i="27" s="1"/>
  <c r="I67" i="27"/>
  <c r="C67" i="27"/>
  <c r="AD67" i="27" s="1"/>
  <c r="E67" i="27"/>
  <c r="D67" i="27"/>
  <c r="R67" i="27" s="1"/>
  <c r="F67" i="27"/>
  <c r="H67" i="27"/>
  <c r="E158" i="27"/>
  <c r="G158" i="27"/>
  <c r="L158" i="27" s="1"/>
  <c r="M158" i="27" s="1"/>
  <c r="H158" i="27"/>
  <c r="D158" i="27"/>
  <c r="R158" i="27" s="1"/>
  <c r="F158" i="27"/>
  <c r="I158" i="27"/>
  <c r="C158" i="27"/>
  <c r="AD158" i="27" s="1"/>
  <c r="D55" i="27"/>
  <c r="R55" i="27" s="1"/>
  <c r="G55" i="27"/>
  <c r="L55" i="27" s="1"/>
  <c r="M55" i="27" s="1"/>
  <c r="H55" i="27"/>
  <c r="E55" i="27"/>
  <c r="I55" i="27"/>
  <c r="C55" i="27"/>
  <c r="AD55" i="27" s="1"/>
  <c r="F55" i="27"/>
  <c r="F172" i="27"/>
  <c r="G172" i="27"/>
  <c r="L172" i="27" s="1"/>
  <c r="M172" i="27" s="1"/>
  <c r="C172" i="27"/>
  <c r="AD172" i="27" s="1"/>
  <c r="H172" i="27"/>
  <c r="D172" i="27"/>
  <c r="R172" i="27" s="1"/>
  <c r="I172" i="27"/>
  <c r="E172" i="27"/>
  <c r="H209" i="27"/>
  <c r="E209" i="27"/>
  <c r="I209" i="27"/>
  <c r="F209" i="27"/>
  <c r="C209" i="27"/>
  <c r="AD209" i="27" s="1"/>
  <c r="D209" i="27"/>
  <c r="R209" i="27" s="1"/>
  <c r="G209" i="27"/>
  <c r="L209" i="27" s="1"/>
  <c r="M209" i="27" s="1"/>
  <c r="I56" i="27"/>
  <c r="H56" i="27"/>
  <c r="E56" i="27"/>
  <c r="C56" i="27"/>
  <c r="AD56" i="27" s="1"/>
  <c r="D56" i="27"/>
  <c r="R56" i="27" s="1"/>
  <c r="F56" i="27"/>
  <c r="G56" i="27"/>
  <c r="L56" i="27" s="1"/>
  <c r="M56" i="27" s="1"/>
  <c r="E95" i="27"/>
  <c r="G95" i="27"/>
  <c r="L95" i="27" s="1"/>
  <c r="M95" i="27" s="1"/>
  <c r="H95" i="27"/>
  <c r="C95" i="27"/>
  <c r="AD95" i="27" s="1"/>
  <c r="D95" i="27"/>
  <c r="R95" i="27" s="1"/>
  <c r="I95" i="27"/>
  <c r="F95" i="27"/>
  <c r="F93" i="27"/>
  <c r="E93" i="27"/>
  <c r="C93" i="27"/>
  <c r="AD93" i="27" s="1"/>
  <c r="H93" i="27"/>
  <c r="G93" i="27"/>
  <c r="L93" i="27" s="1"/>
  <c r="M93" i="27" s="1"/>
  <c r="D93" i="27"/>
  <c r="R93" i="27" s="1"/>
  <c r="I93" i="27"/>
  <c r="E100" i="27"/>
  <c r="I100" i="27"/>
  <c r="F100" i="27"/>
  <c r="C100" i="27"/>
  <c r="AD100" i="27" s="1"/>
  <c r="D100" i="27"/>
  <c r="R100" i="27" s="1"/>
  <c r="G100" i="27"/>
  <c r="L100" i="27" s="1"/>
  <c r="M100" i="27" s="1"/>
  <c r="H100" i="27"/>
  <c r="I120" i="27"/>
  <c r="G120" i="27"/>
  <c r="L120" i="27" s="1"/>
  <c r="M120" i="27" s="1"/>
  <c r="D120" i="27"/>
  <c r="R120" i="27" s="1"/>
  <c r="F120" i="27"/>
  <c r="H120" i="27"/>
  <c r="C120" i="27"/>
  <c r="AD120" i="27" s="1"/>
  <c r="E120" i="27"/>
  <c r="G148" i="27"/>
  <c r="L148" i="27" s="1"/>
  <c r="M148" i="27" s="1"/>
  <c r="D148" i="27"/>
  <c r="R148" i="27" s="1"/>
  <c r="F148" i="27"/>
  <c r="H148" i="27"/>
  <c r="C148" i="27"/>
  <c r="AD148" i="27" s="1"/>
  <c r="E148" i="27"/>
  <c r="I148" i="27"/>
  <c r="D68" i="27"/>
  <c r="R68" i="27" s="1"/>
  <c r="G68" i="27"/>
  <c r="L68" i="27" s="1"/>
  <c r="M68" i="27" s="1"/>
  <c r="H68" i="27"/>
  <c r="E68" i="27"/>
  <c r="I68" i="27"/>
  <c r="F68" i="27"/>
  <c r="C68" i="27"/>
  <c r="AD68" i="27" s="1"/>
  <c r="D136" i="27"/>
  <c r="R136" i="27" s="1"/>
  <c r="F136" i="27"/>
  <c r="H136" i="27"/>
  <c r="C136" i="27"/>
  <c r="AD136" i="27" s="1"/>
  <c r="E136" i="27"/>
  <c r="I136" i="27"/>
  <c r="G136" i="27"/>
  <c r="L136" i="27" s="1"/>
  <c r="M136" i="27" s="1"/>
  <c r="C133" i="27"/>
  <c r="AD133" i="27" s="1"/>
  <c r="I133" i="27"/>
  <c r="D133" i="27"/>
  <c r="R133" i="27" s="1"/>
  <c r="F133" i="27"/>
  <c r="G133" i="27"/>
  <c r="L133" i="27" s="1"/>
  <c r="M133" i="27" s="1"/>
  <c r="H133" i="27"/>
  <c r="E133" i="27"/>
  <c r="G57" i="27"/>
  <c r="L57" i="27" s="1"/>
  <c r="M57" i="27" s="1"/>
  <c r="F57" i="27"/>
  <c r="I57" i="27"/>
  <c r="D57" i="27"/>
  <c r="R57" i="27" s="1"/>
  <c r="E57" i="27"/>
  <c r="C57" i="27"/>
  <c r="AD57" i="27" s="1"/>
  <c r="H57" i="27"/>
  <c r="A250" i="27"/>
  <c r="H250" i="27" s="1"/>
  <c r="I250" i="27" s="1"/>
  <c r="A279" i="27"/>
  <c r="H279" i="27" s="1"/>
  <c r="I279" i="27" s="1"/>
  <c r="A244" i="27"/>
  <c r="H244" i="27" s="1"/>
  <c r="I244" i="27" s="1"/>
  <c r="A334" i="27"/>
  <c r="H334" i="27" s="1"/>
  <c r="I334" i="27" s="1"/>
  <c r="A315" i="27"/>
  <c r="H315" i="27" s="1"/>
  <c r="I315" i="27" s="1"/>
  <c r="A374" i="27"/>
  <c r="H374" i="27" s="1"/>
  <c r="I374" i="27" s="1"/>
  <c r="A391" i="27"/>
  <c r="H391" i="27" s="1"/>
  <c r="I391" i="27" s="1"/>
  <c r="A367" i="27"/>
  <c r="H367" i="27" s="1"/>
  <c r="I367" i="27" s="1"/>
  <c r="A247" i="27"/>
  <c r="H247" i="27" s="1"/>
  <c r="I247" i="27" s="1"/>
  <c r="A262" i="27"/>
  <c r="H262" i="27" s="1"/>
  <c r="I262" i="27" s="1"/>
  <c r="A375" i="27"/>
  <c r="H375" i="27" s="1"/>
  <c r="I375" i="27" s="1"/>
  <c r="A276" i="27"/>
  <c r="H276" i="27" s="1"/>
  <c r="I276" i="27" s="1"/>
  <c r="A294" i="27"/>
  <c r="H294" i="27" s="1"/>
  <c r="I294" i="27" s="1"/>
  <c r="A323" i="27"/>
  <c r="H323" i="27" s="1"/>
  <c r="I323" i="27" s="1"/>
  <c r="A402" i="27"/>
  <c r="H402" i="27" s="1"/>
  <c r="I402" i="27" s="1"/>
  <c r="A308" i="27"/>
  <c r="H308" i="27" s="1"/>
  <c r="I308" i="27" s="1"/>
  <c r="A297" i="27"/>
  <c r="H297" i="27" s="1"/>
  <c r="I297" i="27" s="1"/>
  <c r="A326" i="27"/>
  <c r="H326" i="27" s="1"/>
  <c r="I326" i="27" s="1"/>
  <c r="A268" i="27"/>
  <c r="H268" i="27" s="1"/>
  <c r="I268" i="27" s="1"/>
  <c r="A246" i="27"/>
  <c r="H246" i="27" s="1"/>
  <c r="I246" i="27" s="1"/>
  <c r="A300" i="27"/>
  <c r="H300" i="27" s="1"/>
  <c r="I300" i="27" s="1"/>
  <c r="A253" i="27"/>
  <c r="H253" i="27" s="1"/>
  <c r="I253" i="27" s="1"/>
  <c r="A383" i="27"/>
  <c r="H383" i="27" s="1"/>
  <c r="I383" i="27" s="1"/>
  <c r="A235" i="27"/>
  <c r="H235" i="27" s="1"/>
  <c r="I235" i="27" s="1"/>
  <c r="A365" i="27"/>
  <c r="H365" i="27" s="1"/>
  <c r="I365" i="27" s="1"/>
  <c r="A314" i="27"/>
  <c r="H314" i="27" s="1"/>
  <c r="I314" i="27" s="1"/>
  <c r="A252" i="27"/>
  <c r="H252" i="27" s="1"/>
  <c r="I252" i="27" s="1"/>
  <c r="A360" i="27"/>
  <c r="H360" i="27" s="1"/>
  <c r="I360" i="27" s="1"/>
  <c r="A245" i="27"/>
  <c r="H245" i="27" s="1"/>
  <c r="I245" i="27" s="1"/>
  <c r="A324" i="27"/>
  <c r="H324" i="27" s="1"/>
  <c r="I324" i="27" s="1"/>
  <c r="A349" i="27"/>
  <c r="H349" i="27" s="1"/>
  <c r="I349" i="27" s="1"/>
  <c r="A313" i="27"/>
  <c r="H313" i="27" s="1"/>
  <c r="I313" i="27" s="1"/>
  <c r="A248" i="27"/>
  <c r="H248" i="27" s="1"/>
  <c r="I248" i="27" s="1"/>
  <c r="A292" i="27"/>
  <c r="H292" i="27" s="1"/>
  <c r="I292" i="27" s="1"/>
  <c r="A319" i="27"/>
  <c r="H319" i="27" s="1"/>
  <c r="I319" i="27" s="1"/>
  <c r="A377" i="27"/>
  <c r="H377" i="27" s="1"/>
  <c r="I377" i="27" s="1"/>
  <c r="A259" i="27"/>
  <c r="H259" i="27" s="1"/>
  <c r="I259" i="27" s="1"/>
  <c r="A395" i="27"/>
  <c r="H395" i="27" s="1"/>
  <c r="I395" i="27" s="1"/>
  <c r="A340" i="27"/>
  <c r="H340" i="27" s="1"/>
  <c r="I340" i="27" s="1"/>
  <c r="A372" i="27"/>
  <c r="H372" i="27" s="1"/>
  <c r="I372" i="27" s="1"/>
  <c r="A361" i="27"/>
  <c r="H361" i="27" s="1"/>
  <c r="I361" i="27" s="1"/>
  <c r="A242" i="27"/>
  <c r="H242" i="27" s="1"/>
  <c r="I242" i="27" s="1"/>
  <c r="A332" i="27"/>
  <c r="H332" i="27" s="1"/>
  <c r="I332" i="27" s="1"/>
  <c r="A285" i="27"/>
  <c r="H285" i="27" s="1"/>
  <c r="I285" i="27" s="1"/>
  <c r="A386" i="27"/>
  <c r="H386" i="27" s="1"/>
  <c r="I386" i="27" s="1"/>
  <c r="A307" i="27"/>
  <c r="H307" i="27" s="1"/>
  <c r="I307" i="27" s="1"/>
  <c r="A263" i="27"/>
  <c r="H263" i="27" s="1"/>
  <c r="I263" i="27" s="1"/>
  <c r="A273" i="27"/>
  <c r="H273" i="27" s="1"/>
  <c r="I273" i="27" s="1"/>
  <c r="A243" i="27"/>
  <c r="H243" i="27" s="1"/>
  <c r="I243" i="27" s="1"/>
  <c r="A355" i="27"/>
  <c r="H355" i="27" s="1"/>
  <c r="I355" i="27" s="1"/>
  <c r="A284" i="27"/>
  <c r="H284" i="27" s="1"/>
  <c r="I284" i="27" s="1"/>
  <c r="A230" i="27"/>
  <c r="H230" i="27" s="1"/>
  <c r="I230" i="27" s="1"/>
  <c r="A302" i="27"/>
  <c r="H302" i="27" s="1"/>
  <c r="I302" i="27" s="1"/>
  <c r="A265" i="27"/>
  <c r="H265" i="27" s="1"/>
  <c r="I265" i="27" s="1"/>
  <c r="A366" i="27"/>
  <c r="H366" i="27" s="1"/>
  <c r="I366" i="27" s="1"/>
  <c r="A373" i="27"/>
  <c r="H373" i="27" s="1"/>
  <c r="I373" i="27" s="1"/>
  <c r="A398" i="27"/>
  <c r="H398" i="27" s="1"/>
  <c r="I398" i="27" s="1"/>
  <c r="A327" i="27"/>
  <c r="H327" i="27" s="1"/>
  <c r="I327" i="27" s="1"/>
  <c r="A399" i="27"/>
  <c r="H399" i="27" s="1"/>
  <c r="I399" i="27" s="1"/>
  <c r="A289" i="27"/>
  <c r="H289" i="27" s="1"/>
  <c r="I289" i="27" s="1"/>
  <c r="A311" i="27"/>
  <c r="H311" i="27" s="1"/>
  <c r="I311" i="27" s="1"/>
  <c r="A260" i="27"/>
  <c r="H260" i="27" s="1"/>
  <c r="I260" i="27" s="1"/>
  <c r="A238" i="27"/>
  <c r="H238" i="27" s="1"/>
  <c r="I238" i="27" s="1"/>
  <c r="A363" i="27"/>
  <c r="H363" i="27" s="1"/>
  <c r="I363" i="27" s="1"/>
  <c r="A378" i="27"/>
  <c r="H378" i="27" s="1"/>
  <c r="I378" i="27" s="1"/>
  <c r="A281" i="27"/>
  <c r="H281" i="27" s="1"/>
  <c r="I281" i="27" s="1"/>
  <c r="A331" i="27"/>
  <c r="H331" i="27" s="1"/>
  <c r="I331" i="27" s="1"/>
  <c r="A328" i="27"/>
  <c r="H328" i="27" s="1"/>
  <c r="I328" i="27" s="1"/>
  <c r="A351" i="27"/>
  <c r="H351" i="27" s="1"/>
  <c r="I351" i="27" s="1"/>
  <c r="A234" i="27"/>
  <c r="H234" i="27" s="1"/>
  <c r="I234" i="27" s="1"/>
  <c r="A400" i="27"/>
  <c r="H400" i="27" s="1"/>
  <c r="I400" i="27" s="1"/>
  <c r="A356" i="27"/>
  <c r="H356" i="27" s="1"/>
  <c r="I356" i="27" s="1"/>
  <c r="A342" i="27"/>
  <c r="H342" i="27" s="1"/>
  <c r="I342" i="27" s="1"/>
  <c r="A387" i="27"/>
  <c r="H387" i="27" s="1"/>
  <c r="I387" i="27" s="1"/>
  <c r="A231" i="27"/>
  <c r="H231" i="27" s="1"/>
  <c r="I231" i="27" s="1"/>
  <c r="A359" i="27"/>
  <c r="H359" i="27" s="1"/>
  <c r="I359" i="27" s="1"/>
  <c r="A267" i="27"/>
  <c r="H267" i="27" s="1"/>
  <c r="I267" i="27" s="1"/>
  <c r="A344" i="27"/>
  <c r="H344" i="27" s="1"/>
  <c r="I344" i="27" s="1"/>
  <c r="A272" i="27"/>
  <c r="H272" i="27" s="1"/>
  <c r="I272" i="27" s="1"/>
  <c r="A290" i="27"/>
  <c r="H290" i="27" s="1"/>
  <c r="I290" i="27" s="1"/>
  <c r="A271" i="27"/>
  <c r="H271" i="27" s="1"/>
  <c r="I271" i="27" s="1"/>
  <c r="A232" i="27"/>
  <c r="H232" i="27" s="1"/>
  <c r="I232" i="27" s="1"/>
  <c r="A329" i="27"/>
  <c r="H329" i="27" s="1"/>
  <c r="I329" i="27" s="1"/>
  <c r="A358" i="27"/>
  <c r="H358" i="27" s="1"/>
  <c r="I358" i="27" s="1"/>
  <c r="A264" i="27"/>
  <c r="H264" i="27" s="1"/>
  <c r="I264" i="27" s="1"/>
  <c r="A390" i="27"/>
  <c r="H390" i="27" s="1"/>
  <c r="I390" i="27" s="1"/>
  <c r="A318" i="27"/>
  <c r="H318" i="27" s="1"/>
  <c r="I318" i="27" s="1"/>
  <c r="A239" i="27"/>
  <c r="H239" i="27" s="1"/>
  <c r="I239" i="27" s="1"/>
  <c r="A357" i="27"/>
  <c r="H357" i="27" s="1"/>
  <c r="I357" i="27" s="1"/>
  <c r="A287" i="27"/>
  <c r="H287" i="27" s="1"/>
  <c r="I287" i="27" s="1"/>
  <c r="A320" i="27"/>
  <c r="H320" i="27" s="1"/>
  <c r="I320" i="27" s="1"/>
  <c r="A397" i="27"/>
  <c r="H397" i="27" s="1"/>
  <c r="I397" i="27" s="1"/>
  <c r="A333" i="27"/>
  <c r="H333" i="27" s="1"/>
  <c r="I333" i="27" s="1"/>
  <c r="A269" i="27"/>
  <c r="H269" i="27" s="1"/>
  <c r="I269" i="27" s="1"/>
  <c r="A309" i="27"/>
  <c r="H309" i="27" s="1"/>
  <c r="I309" i="27" s="1"/>
  <c r="A389" i="27"/>
  <c r="H389" i="27" s="1"/>
  <c r="I389" i="27" s="1"/>
  <c r="A353" i="27"/>
  <c r="H353" i="27" s="1"/>
  <c r="I353" i="27" s="1"/>
  <c r="A270" i="27"/>
  <c r="H270" i="27" s="1"/>
  <c r="I270" i="27" s="1"/>
  <c r="A382" i="27"/>
  <c r="H382" i="27" s="1"/>
  <c r="I382" i="27" s="1"/>
  <c r="A370" i="27"/>
  <c r="H370" i="27" s="1"/>
  <c r="I370" i="27" s="1"/>
  <c r="A317" i="27"/>
  <c r="H317" i="27" s="1"/>
  <c r="I317" i="27" s="1"/>
  <c r="A381" i="27"/>
  <c r="H381" i="27" s="1"/>
  <c r="I381" i="27" s="1"/>
  <c r="A388" i="27"/>
  <c r="H388" i="27" s="1"/>
  <c r="I388" i="27" s="1"/>
  <c r="A312" i="27"/>
  <c r="H312" i="27" s="1"/>
  <c r="I312" i="27" s="1"/>
  <c r="A341" i="27"/>
  <c r="H341" i="27" s="1"/>
  <c r="I341" i="27" s="1"/>
  <c r="A258" i="27"/>
  <c r="H258" i="27" s="1"/>
  <c r="I258" i="27" s="1"/>
  <c r="A261" i="27"/>
  <c r="H261" i="27" s="1"/>
  <c r="I261" i="27" s="1"/>
  <c r="A343" i="27"/>
  <c r="H343" i="27" s="1"/>
  <c r="I343" i="27" s="1"/>
  <c r="A257" i="27"/>
  <c r="H257" i="27" s="1"/>
  <c r="I257" i="27" s="1"/>
  <c r="A286" i="27"/>
  <c r="H286" i="27" s="1"/>
  <c r="I286" i="27" s="1"/>
  <c r="A296" i="27"/>
  <c r="H296" i="27" s="1"/>
  <c r="I296" i="27" s="1"/>
  <c r="A249" i="27"/>
  <c r="H249" i="27" s="1"/>
  <c r="I249" i="27" s="1"/>
  <c r="A310" i="27"/>
  <c r="H310" i="27" s="1"/>
  <c r="I310" i="27" s="1"/>
  <c r="A291" i="27"/>
  <c r="H291" i="27" s="1"/>
  <c r="I291" i="27" s="1"/>
  <c r="A352" i="27"/>
  <c r="H352" i="27" s="1"/>
  <c r="I352" i="27" s="1"/>
  <c r="A256" i="27"/>
  <c r="H256" i="27" s="1"/>
  <c r="I256" i="27" s="1"/>
  <c r="A364" i="27"/>
  <c r="H364" i="27" s="1"/>
  <c r="I364" i="27" s="1"/>
  <c r="A306" i="27"/>
  <c r="H306" i="27" s="1"/>
  <c r="I306" i="27" s="1"/>
  <c r="A345" i="27"/>
  <c r="H345" i="27" s="1"/>
  <c r="I345" i="27" s="1"/>
  <c r="A403" i="27"/>
  <c r="H403" i="27" s="1"/>
  <c r="I403" i="27" s="1"/>
  <c r="A229" i="27"/>
  <c r="H229" i="27" s="1"/>
  <c r="I229" i="27" s="1"/>
  <c r="A330" i="27"/>
  <c r="H330" i="27" s="1"/>
  <c r="I330" i="27" s="1"/>
  <c r="A380" i="27"/>
  <c r="H380" i="27" s="1"/>
  <c r="I380" i="27" s="1"/>
  <c r="A337" i="27"/>
  <c r="H337" i="27" s="1"/>
  <c r="I337" i="27" s="1"/>
  <c r="A362" i="27"/>
  <c r="H362" i="27" s="1"/>
  <c r="I362" i="27" s="1"/>
  <c r="A304" i="27"/>
  <c r="H304" i="27" s="1"/>
  <c r="I304" i="27" s="1"/>
  <c r="A379" i="27"/>
  <c r="H379" i="27" s="1"/>
  <c r="I379" i="27" s="1"/>
  <c r="A255" i="27"/>
  <c r="H255" i="27" s="1"/>
  <c r="I255" i="27" s="1"/>
  <c r="A336" i="27"/>
  <c r="H336" i="27" s="1"/>
  <c r="I336" i="27" s="1"/>
  <c r="A325" i="27"/>
  <c r="H325" i="27" s="1"/>
  <c r="I325" i="27" s="1"/>
  <c r="A347" i="27"/>
  <c r="H347" i="27" s="1"/>
  <c r="I347" i="27" s="1"/>
  <c r="A346" i="27"/>
  <c r="H346" i="27" s="1"/>
  <c r="I346" i="27" s="1"/>
  <c r="A282" i="27"/>
  <c r="H282" i="27" s="1"/>
  <c r="I282" i="27" s="1"/>
  <c r="A392" i="27"/>
  <c r="H392" i="27" s="1"/>
  <c r="I392" i="27" s="1"/>
  <c r="A385" i="27"/>
  <c r="H385" i="27" s="1"/>
  <c r="I385" i="27" s="1"/>
  <c r="A299" i="27"/>
  <c r="H299" i="27" s="1"/>
  <c r="I299" i="27" s="1"/>
  <c r="A316" i="27"/>
  <c r="H316" i="27" s="1"/>
  <c r="I316" i="27" s="1"/>
  <c r="A280" i="27"/>
  <c r="H280" i="27" s="1"/>
  <c r="I280" i="27" s="1"/>
  <c r="A396" i="27"/>
  <c r="H396" i="27" s="1"/>
  <c r="I396" i="27" s="1"/>
  <c r="A283" i="27"/>
  <c r="H283" i="27" s="1"/>
  <c r="I283" i="27" s="1"/>
  <c r="A240" i="27"/>
  <c r="H240" i="27" s="1"/>
  <c r="I240" i="27" s="1"/>
  <c r="A303" i="27"/>
  <c r="H303" i="27" s="1"/>
  <c r="I303" i="27" s="1"/>
  <c r="A236" i="27"/>
  <c r="H236" i="27" s="1"/>
  <c r="I236" i="27" s="1"/>
  <c r="A254" i="27"/>
  <c r="H254" i="27" s="1"/>
  <c r="I254" i="27" s="1"/>
  <c r="A251" i="27"/>
  <c r="H251" i="27" s="1"/>
  <c r="I251" i="27" s="1"/>
  <c r="A376" i="27"/>
  <c r="H376" i="27" s="1"/>
  <c r="I376" i="27" s="1"/>
  <c r="A369" i="27"/>
  <c r="H369" i="27" s="1"/>
  <c r="I369" i="27" s="1"/>
  <c r="A293" i="27"/>
  <c r="H293" i="27" s="1"/>
  <c r="I293" i="27" s="1"/>
  <c r="A322" i="27"/>
  <c r="H322" i="27" s="1"/>
  <c r="I322" i="27" s="1"/>
  <c r="A401" i="27"/>
  <c r="H401" i="27" s="1"/>
  <c r="I401" i="27" s="1"/>
  <c r="A278" i="27"/>
  <c r="H278" i="27" s="1"/>
  <c r="I278" i="27" s="1"/>
  <c r="A368" i="27"/>
  <c r="H368" i="27" s="1"/>
  <c r="I368" i="27" s="1"/>
  <c r="A393" i="27"/>
  <c r="H393" i="27" s="1"/>
  <c r="I393" i="27" s="1"/>
  <c r="A321" i="27"/>
  <c r="H321" i="27" s="1"/>
  <c r="I321" i="27" s="1"/>
  <c r="A350" i="27"/>
  <c r="H350" i="27" s="1"/>
  <c r="I350" i="27" s="1"/>
  <c r="A384" i="27"/>
  <c r="H384" i="27" s="1"/>
  <c r="I384" i="27" s="1"/>
  <c r="A288" i="27"/>
  <c r="H288" i="27" s="1"/>
  <c r="I288" i="27" s="1"/>
  <c r="A301" i="27"/>
  <c r="H301" i="27" s="1"/>
  <c r="I301" i="27" s="1"/>
  <c r="A237" i="27"/>
  <c r="H237" i="27" s="1"/>
  <c r="I237" i="27" s="1"/>
  <c r="A335" i="27"/>
  <c r="H335" i="27" s="1"/>
  <c r="I335" i="27" s="1"/>
  <c r="A348" i="27"/>
  <c r="H348" i="27" s="1"/>
  <c r="I348" i="27" s="1"/>
  <c r="A354" i="27"/>
  <c r="H354" i="27" s="1"/>
  <c r="I354" i="27" s="1"/>
  <c r="A233" i="27"/>
  <c r="H233" i="27" s="1"/>
  <c r="I233" i="27" s="1"/>
  <c r="A339" i="27"/>
  <c r="H339" i="27" s="1"/>
  <c r="I339" i="27" s="1"/>
  <c r="A298" i="27"/>
  <c r="H298" i="27" s="1"/>
  <c r="I298" i="27" s="1"/>
  <c r="A275" i="27"/>
  <c r="H275" i="27" s="1"/>
  <c r="I275" i="27" s="1"/>
  <c r="A274" i="27"/>
  <c r="H274" i="27" s="1"/>
  <c r="I274" i="27" s="1"/>
  <c r="A338" i="27"/>
  <c r="H338" i="27" s="1"/>
  <c r="I338" i="27" s="1"/>
  <c r="A305" i="27"/>
  <c r="H305" i="27" s="1"/>
  <c r="I305" i="27" s="1"/>
  <c r="A371" i="27"/>
  <c r="H371" i="27" s="1"/>
  <c r="I371" i="27" s="1"/>
  <c r="A394" i="27"/>
  <c r="H394" i="27" s="1"/>
  <c r="I394" i="27" s="1"/>
  <c r="A277" i="27"/>
  <c r="H277" i="27" s="1"/>
  <c r="I277" i="27" s="1"/>
  <c r="A241" i="27"/>
  <c r="H241" i="27" s="1"/>
  <c r="I241" i="27" s="1"/>
  <c r="A295" i="27"/>
  <c r="H295" i="27" s="1"/>
  <c r="I295" i="27" s="1"/>
  <c r="A266" i="27"/>
  <c r="H266" i="27" s="1"/>
  <c r="I266" i="27" s="1"/>
  <c r="I176" i="27"/>
  <c r="D176" i="27"/>
  <c r="R176" i="27" s="1"/>
  <c r="G176" i="27"/>
  <c r="L176" i="27" s="1"/>
  <c r="M176" i="27" s="1"/>
  <c r="H176" i="27"/>
  <c r="E176" i="27"/>
  <c r="C176" i="27"/>
  <c r="AD176" i="27" s="1"/>
  <c r="F176" i="27"/>
  <c r="C191" i="27"/>
  <c r="AD191" i="27" s="1"/>
  <c r="E191" i="27"/>
  <c r="I191" i="27"/>
  <c r="G191" i="27"/>
  <c r="L191" i="27" s="1"/>
  <c r="M191" i="27" s="1"/>
  <c r="F191" i="27"/>
  <c r="D191" i="27"/>
  <c r="R191" i="27" s="1"/>
  <c r="H191" i="27"/>
  <c r="F163" i="27"/>
  <c r="E163" i="27"/>
  <c r="C163" i="27"/>
  <c r="AD163" i="27" s="1"/>
  <c r="I163" i="27"/>
  <c r="J163" i="27" s="1"/>
  <c r="D163" i="27"/>
  <c r="H163" i="27"/>
  <c r="G163" i="27"/>
  <c r="L163" i="27" s="1"/>
  <c r="M163" i="27" s="1"/>
  <c r="H80" i="27"/>
  <c r="E80" i="27"/>
  <c r="I80" i="27"/>
  <c r="C80" i="27"/>
  <c r="AD80" i="27" s="1"/>
  <c r="F80" i="27"/>
  <c r="D80" i="27"/>
  <c r="R80" i="27" s="1"/>
  <c r="G80" i="27"/>
  <c r="L80" i="27" s="1"/>
  <c r="M80" i="27" s="1"/>
  <c r="H116" i="27"/>
  <c r="F116" i="27"/>
  <c r="G116" i="27"/>
  <c r="L116" i="27" s="1"/>
  <c r="M116" i="27" s="1"/>
  <c r="C116" i="27"/>
  <c r="AD116" i="27" s="1"/>
  <c r="I116" i="27"/>
  <c r="D116" i="27"/>
  <c r="R116" i="27" s="1"/>
  <c r="E116" i="27"/>
  <c r="D181" i="27"/>
  <c r="R181" i="27" s="1"/>
  <c r="G181" i="27"/>
  <c r="L181" i="27" s="1"/>
  <c r="M181" i="27" s="1"/>
  <c r="E181" i="27"/>
  <c r="C181" i="27"/>
  <c r="AD181" i="27" s="1"/>
  <c r="H181" i="27"/>
  <c r="F181" i="27"/>
  <c r="I181" i="27"/>
  <c r="I218" i="27"/>
  <c r="C218" i="27"/>
  <c r="AD218" i="27" s="1"/>
  <c r="D218" i="27"/>
  <c r="R218" i="27" s="1"/>
  <c r="E218" i="27"/>
  <c r="G218" i="27"/>
  <c r="L218" i="27" s="1"/>
  <c r="M218" i="27" s="1"/>
  <c r="F218" i="27"/>
  <c r="H218" i="27"/>
  <c r="H152" i="27"/>
  <c r="C152" i="27"/>
  <c r="AD152" i="27" s="1"/>
  <c r="E152" i="27"/>
  <c r="D152" i="27"/>
  <c r="R152" i="27" s="1"/>
  <c r="G152" i="27"/>
  <c r="L152" i="27" s="1"/>
  <c r="M152" i="27" s="1"/>
  <c r="I152" i="27"/>
  <c r="J152" i="27" s="1"/>
  <c r="F152" i="27"/>
  <c r="C204" i="27"/>
  <c r="AD204" i="27" s="1"/>
  <c r="E204" i="27"/>
  <c r="I204" i="27"/>
  <c r="H204" i="27"/>
  <c r="D204" i="27"/>
  <c r="R204" i="27" s="1"/>
  <c r="G204" i="27"/>
  <c r="L204" i="27" s="1"/>
  <c r="M204" i="27" s="1"/>
  <c r="F204" i="27"/>
  <c r="E69" i="27"/>
  <c r="D69" i="27"/>
  <c r="R69" i="27" s="1"/>
  <c r="I69" i="27"/>
  <c r="J69" i="27" s="1"/>
  <c r="C69" i="27"/>
  <c r="AD69" i="27" s="1"/>
  <c r="F69" i="27"/>
  <c r="G69" i="27"/>
  <c r="L69" i="27" s="1"/>
  <c r="M69" i="27" s="1"/>
  <c r="H69" i="27"/>
  <c r="G127" i="27"/>
  <c r="L127" i="27" s="1"/>
  <c r="M127" i="27" s="1"/>
  <c r="F127" i="27"/>
  <c r="C127" i="27"/>
  <c r="AD127" i="27" s="1"/>
  <c r="E127" i="27"/>
  <c r="D127" i="27"/>
  <c r="R127" i="27" s="1"/>
  <c r="H127" i="27"/>
  <c r="I127" i="27"/>
  <c r="C222" i="27"/>
  <c r="AD222" i="27" s="1"/>
  <c r="D222" i="27"/>
  <c r="R222" i="27" s="1"/>
  <c r="I222" i="27"/>
  <c r="J222" i="27" s="1"/>
  <c r="G222" i="27"/>
  <c r="L222" i="27" s="1"/>
  <c r="M222" i="27" s="1"/>
  <c r="F222" i="27"/>
  <c r="H222" i="27"/>
  <c r="E222" i="27"/>
  <c r="G89" i="27"/>
  <c r="L89" i="27" s="1"/>
  <c r="M89" i="27" s="1"/>
  <c r="E89" i="27"/>
  <c r="F89" i="27"/>
  <c r="C89" i="27"/>
  <c r="AD89" i="27" s="1"/>
  <c r="H89" i="27"/>
  <c r="D89" i="27"/>
  <c r="R89" i="27" s="1"/>
  <c r="I89" i="27"/>
  <c r="H157" i="27"/>
  <c r="C157" i="27"/>
  <c r="AD157" i="27" s="1"/>
  <c r="E157" i="27"/>
  <c r="I157" i="27"/>
  <c r="J157" i="27" s="1"/>
  <c r="G157" i="27"/>
  <c r="L157" i="27" s="1"/>
  <c r="M157" i="27" s="1"/>
  <c r="F157" i="27"/>
  <c r="D157" i="27"/>
  <c r="R157" i="27" s="1"/>
  <c r="D221" i="27"/>
  <c r="R221" i="27" s="1"/>
  <c r="F221" i="27"/>
  <c r="I221" i="27"/>
  <c r="E221" i="27"/>
  <c r="H221" i="27"/>
  <c r="C221" i="27"/>
  <c r="AD221" i="27" s="1"/>
  <c r="G221" i="27"/>
  <c r="L221" i="27" s="1"/>
  <c r="M221" i="27" s="1"/>
  <c r="D85" i="27"/>
  <c r="R85" i="27" s="1"/>
  <c r="F85" i="27"/>
  <c r="H85" i="27"/>
  <c r="C85" i="27"/>
  <c r="AD85" i="27" s="1"/>
  <c r="E85" i="27"/>
  <c r="I85" i="27"/>
  <c r="G85" i="27"/>
  <c r="L85" i="27" s="1"/>
  <c r="M85" i="27" s="1"/>
  <c r="E151" i="27"/>
  <c r="D151" i="27"/>
  <c r="R151" i="27" s="1"/>
  <c r="I151" i="27"/>
  <c r="F151" i="27"/>
  <c r="H151" i="27"/>
  <c r="C151" i="27"/>
  <c r="AD151" i="27" s="1"/>
  <c r="G151" i="27"/>
  <c r="L151" i="27" s="1"/>
  <c r="M151" i="27" s="1"/>
  <c r="D187" i="27"/>
  <c r="R187" i="27" s="1"/>
  <c r="R188" i="27" s="1"/>
  <c r="C187" i="27"/>
  <c r="AD187" i="27" s="1"/>
  <c r="G187" i="27"/>
  <c r="L187" i="27" s="1"/>
  <c r="M187" i="27" s="1"/>
  <c r="F187" i="27"/>
  <c r="I187" i="27"/>
  <c r="J187" i="27" s="1"/>
  <c r="E187" i="27"/>
  <c r="H187" i="27"/>
  <c r="D66" i="27"/>
  <c r="R66" i="27" s="1"/>
  <c r="H66" i="27"/>
  <c r="C66" i="27"/>
  <c r="AD66" i="27" s="1"/>
  <c r="I66" i="27"/>
  <c r="E66" i="27"/>
  <c r="F66" i="27"/>
  <c r="G66" i="27"/>
  <c r="L66" i="27" s="1"/>
  <c r="M66" i="27" s="1"/>
  <c r="E134" i="27"/>
  <c r="D134" i="27"/>
  <c r="R134" i="27" s="1"/>
  <c r="I134" i="27"/>
  <c r="G134" i="27"/>
  <c r="L134" i="27" s="1"/>
  <c r="M134" i="27" s="1"/>
  <c r="C134" i="27"/>
  <c r="AD134" i="27" s="1"/>
  <c r="H134" i="27"/>
  <c r="F134" i="27"/>
  <c r="I177" i="27"/>
  <c r="F177" i="27"/>
  <c r="H177" i="27"/>
  <c r="C177" i="27"/>
  <c r="AD177" i="27" s="1"/>
  <c r="G177" i="27"/>
  <c r="L177" i="27" s="1"/>
  <c r="M177" i="27" s="1"/>
  <c r="E177" i="27"/>
  <c r="D177" i="27"/>
  <c r="R177" i="27" s="1"/>
  <c r="D52" i="27"/>
  <c r="R52" i="27" s="1"/>
  <c r="G52" i="27"/>
  <c r="L52" i="27" s="1"/>
  <c r="M52" i="27" s="1"/>
  <c r="E52" i="27"/>
  <c r="I52" i="27"/>
  <c r="J52" i="27" s="1"/>
  <c r="F52" i="27"/>
  <c r="H52" i="27"/>
  <c r="C52" i="27"/>
  <c r="AD52" i="27" s="1"/>
  <c r="I65" i="27"/>
  <c r="J65" i="27" s="1"/>
  <c r="C65" i="27"/>
  <c r="AD65" i="27" s="1"/>
  <c r="E65" i="27"/>
  <c r="G65" i="27"/>
  <c r="L65" i="27" s="1"/>
  <c r="M65" i="27" s="1"/>
  <c r="H65" i="27"/>
  <c r="K65" i="27" s="1"/>
  <c r="F65" i="27"/>
  <c r="D65" i="27"/>
  <c r="R65" i="27" s="1"/>
  <c r="F217" i="27"/>
  <c r="C217" i="27"/>
  <c r="AD217" i="27" s="1"/>
  <c r="D217" i="27"/>
  <c r="R217" i="27" s="1"/>
  <c r="G217" i="27"/>
  <c r="L217" i="27" s="1"/>
  <c r="M217" i="27" s="1"/>
  <c r="H217" i="27"/>
  <c r="E217" i="27"/>
  <c r="I217" i="27"/>
  <c r="F203" i="27"/>
  <c r="H203" i="27"/>
  <c r="E203" i="27"/>
  <c r="I203" i="27"/>
  <c r="D203" i="27"/>
  <c r="R203" i="27" s="1"/>
  <c r="C203" i="27"/>
  <c r="AD203" i="27" s="1"/>
  <c r="G203" i="27"/>
  <c r="L203" i="27" s="1"/>
  <c r="M203" i="27" s="1"/>
  <c r="C78" i="27"/>
  <c r="AD78" i="27" s="1"/>
  <c r="E78" i="27"/>
  <c r="G78" i="27"/>
  <c r="L78" i="27" s="1"/>
  <c r="M78" i="27" s="1"/>
  <c r="H78" i="27"/>
  <c r="F78" i="27"/>
  <c r="I78" i="27"/>
  <c r="J78" i="27" s="1"/>
  <c r="D78" i="27"/>
  <c r="R78" i="27" s="1"/>
  <c r="E111" i="27"/>
  <c r="G111" i="27"/>
  <c r="L111" i="27" s="1"/>
  <c r="M111" i="27" s="1"/>
  <c r="F111" i="27"/>
  <c r="D111" i="27"/>
  <c r="R111" i="27" s="1"/>
  <c r="C111" i="27"/>
  <c r="AD111" i="27" s="1"/>
  <c r="H111" i="27"/>
  <c r="I111" i="27"/>
  <c r="J111" i="27" s="1"/>
  <c r="C196" i="27"/>
  <c r="AD196" i="27" s="1"/>
  <c r="F196" i="27"/>
  <c r="G196" i="27"/>
  <c r="L196" i="27" s="1"/>
  <c r="M196" i="27" s="1"/>
  <c r="E196" i="27"/>
  <c r="I196" i="27"/>
  <c r="H196" i="27"/>
  <c r="D196" i="27"/>
  <c r="R196" i="27" s="1"/>
  <c r="E96" i="27"/>
  <c r="G96" i="27"/>
  <c r="L96" i="27" s="1"/>
  <c r="M96" i="27" s="1"/>
  <c r="H96" i="27"/>
  <c r="F96" i="27"/>
  <c r="C96" i="27"/>
  <c r="AD96" i="27" s="1"/>
  <c r="I96" i="27"/>
  <c r="D96" i="27"/>
  <c r="R96" i="27" s="1"/>
  <c r="H150" i="27"/>
  <c r="C150" i="27"/>
  <c r="AD150" i="27" s="1"/>
  <c r="D150" i="27"/>
  <c r="R150" i="27" s="1"/>
  <c r="E150" i="27"/>
  <c r="F150" i="27"/>
  <c r="G150" i="27"/>
  <c r="L150" i="27" s="1"/>
  <c r="M150" i="27" s="1"/>
  <c r="I150" i="27"/>
  <c r="F122" i="27"/>
  <c r="H122" i="27"/>
  <c r="I122" i="27"/>
  <c r="C122" i="27"/>
  <c r="AD122" i="27" s="1"/>
  <c r="E122" i="27"/>
  <c r="D122" i="27"/>
  <c r="R122" i="27" s="1"/>
  <c r="G122" i="27"/>
  <c r="L122" i="27" s="1"/>
  <c r="M122" i="27" s="1"/>
  <c r="I153" i="27"/>
  <c r="H153" i="27"/>
  <c r="G153" i="27"/>
  <c r="L153" i="27" s="1"/>
  <c r="M153" i="27" s="1"/>
  <c r="F153" i="27"/>
  <c r="E153" i="27"/>
  <c r="D153" i="27"/>
  <c r="R153" i="27" s="1"/>
  <c r="C153" i="27"/>
  <c r="AD153" i="27" s="1"/>
  <c r="D162" i="27"/>
  <c r="R162" i="27" s="1"/>
  <c r="R163" i="27" s="1"/>
  <c r="C162" i="27"/>
  <c r="AD162" i="27" s="1"/>
  <c r="H162" i="27"/>
  <c r="F162" i="27"/>
  <c r="E162" i="27"/>
  <c r="I162" i="27"/>
  <c r="G162" i="27"/>
  <c r="L162" i="27" s="1"/>
  <c r="M162" i="27" s="1"/>
  <c r="G193" i="27"/>
  <c r="L193" i="27" s="1"/>
  <c r="M193" i="27" s="1"/>
  <c r="E193" i="27"/>
  <c r="D193" i="27"/>
  <c r="R193" i="27" s="1"/>
  <c r="I193" i="27"/>
  <c r="J193" i="27" s="1"/>
  <c r="F193" i="27"/>
  <c r="H193" i="27"/>
  <c r="C193" i="27"/>
  <c r="AD193" i="27" s="1"/>
  <c r="E178" i="27"/>
  <c r="G178" i="27"/>
  <c r="L178" i="27" s="1"/>
  <c r="M178" i="27" s="1"/>
  <c r="D178" i="27"/>
  <c r="R178" i="27" s="1"/>
  <c r="F178" i="27"/>
  <c r="H178" i="27"/>
  <c r="C178" i="27"/>
  <c r="AD178" i="27" s="1"/>
  <c r="I178" i="27"/>
  <c r="J178" i="27" s="1"/>
  <c r="D138" i="27"/>
  <c r="E138" i="27"/>
  <c r="I138" i="27"/>
  <c r="J138" i="27" s="1"/>
  <c r="H138" i="27"/>
  <c r="G138" i="27"/>
  <c r="L138" i="27" s="1"/>
  <c r="M138" i="27" s="1"/>
  <c r="C138" i="27"/>
  <c r="AD138" i="27" s="1"/>
  <c r="F138" i="27"/>
  <c r="C159" i="27"/>
  <c r="AD159" i="27" s="1"/>
  <c r="H159" i="27"/>
  <c r="D159" i="27"/>
  <c r="R159" i="27" s="1"/>
  <c r="E159" i="27"/>
  <c r="F159" i="27"/>
  <c r="I159" i="27"/>
  <c r="G159" i="27"/>
  <c r="L159" i="27" s="1"/>
  <c r="M159" i="27" s="1"/>
  <c r="E94" i="27"/>
  <c r="H94" i="27"/>
  <c r="I94" i="27"/>
  <c r="D94" i="27"/>
  <c r="R94" i="27" s="1"/>
  <c r="C94" i="27"/>
  <c r="AD94" i="27" s="1"/>
  <c r="G94" i="27"/>
  <c r="L94" i="27" s="1"/>
  <c r="M94" i="27" s="1"/>
  <c r="F94" i="27"/>
  <c r="D98" i="27"/>
  <c r="R98" i="27" s="1"/>
  <c r="F98" i="27"/>
  <c r="H98" i="27"/>
  <c r="C98" i="27"/>
  <c r="AD98" i="27" s="1"/>
  <c r="E98" i="27"/>
  <c r="G98" i="27"/>
  <c r="L98" i="27" s="1"/>
  <c r="M98" i="27" s="1"/>
  <c r="I98" i="27"/>
  <c r="G216" i="27"/>
  <c r="L216" i="27" s="1"/>
  <c r="M216" i="27" s="1"/>
  <c r="F216" i="27"/>
  <c r="D216" i="27"/>
  <c r="R216" i="27" s="1"/>
  <c r="H216" i="27"/>
  <c r="C216" i="27"/>
  <c r="AD216" i="27" s="1"/>
  <c r="E216" i="27"/>
  <c r="I216" i="27"/>
  <c r="J216" i="27" s="1"/>
  <c r="D51" i="27"/>
  <c r="R51" i="27" s="1"/>
  <c r="C51" i="27"/>
  <c r="AD51" i="27" s="1"/>
  <c r="H51" i="27"/>
  <c r="E51" i="27"/>
  <c r="I51" i="27"/>
  <c r="J51" i="27" s="1"/>
  <c r="F51" i="27"/>
  <c r="G51" i="27"/>
  <c r="L51" i="27" s="1"/>
  <c r="M51" i="27" s="1"/>
  <c r="H180" i="27"/>
  <c r="E180" i="27"/>
  <c r="I180" i="27"/>
  <c r="F180" i="27"/>
  <c r="C180" i="27"/>
  <c r="AD180" i="27" s="1"/>
  <c r="D180" i="27"/>
  <c r="R180" i="27" s="1"/>
  <c r="G180" i="27"/>
  <c r="L180" i="27" s="1"/>
  <c r="M180" i="27" s="1"/>
  <c r="I164" i="27"/>
  <c r="J164" i="27" s="1"/>
  <c r="D164" i="27"/>
  <c r="R164" i="27" s="1"/>
  <c r="F164" i="27"/>
  <c r="C164" i="27"/>
  <c r="AD164" i="27" s="1"/>
  <c r="E164" i="27"/>
  <c r="H164" i="27"/>
  <c r="G164" i="27"/>
  <c r="L164" i="27" s="1"/>
  <c r="M164" i="27" s="1"/>
  <c r="F106" i="27"/>
  <c r="E106" i="27"/>
  <c r="H106" i="27"/>
  <c r="D106" i="27"/>
  <c r="R106" i="27" s="1"/>
  <c r="I106" i="27"/>
  <c r="C106" i="27"/>
  <c r="AD106" i="27" s="1"/>
  <c r="G106" i="27"/>
  <c r="L106" i="27" s="1"/>
  <c r="M106" i="27" s="1"/>
  <c r="H167" i="27"/>
  <c r="C167" i="27"/>
  <c r="AD167" i="27" s="1"/>
  <c r="D167" i="27"/>
  <c r="R167" i="27" s="1"/>
  <c r="E167" i="27"/>
  <c r="G167" i="27"/>
  <c r="L167" i="27" s="1"/>
  <c r="M167" i="27" s="1"/>
  <c r="I167" i="27"/>
  <c r="F167" i="27"/>
  <c r="F220" i="27"/>
  <c r="H220" i="27"/>
  <c r="C220" i="27"/>
  <c r="AD220" i="27" s="1"/>
  <c r="I220" i="27"/>
  <c r="J220" i="27" s="1"/>
  <c r="E220" i="27"/>
  <c r="G220" i="27"/>
  <c r="L220" i="27" s="1"/>
  <c r="M220" i="27" s="1"/>
  <c r="D220" i="27"/>
  <c r="R220" i="27" s="1"/>
  <c r="F64" i="27"/>
  <c r="I64" i="27"/>
  <c r="E64" i="27"/>
  <c r="G64" i="27"/>
  <c r="L64" i="27" s="1"/>
  <c r="M64" i="27" s="1"/>
  <c r="D64" i="27"/>
  <c r="R64" i="27" s="1"/>
  <c r="C64" i="27"/>
  <c r="AD64" i="27" s="1"/>
  <c r="H64" i="27"/>
  <c r="G99" i="27"/>
  <c r="L99" i="27" s="1"/>
  <c r="M99" i="27" s="1"/>
  <c r="F99" i="27"/>
  <c r="D99" i="27"/>
  <c r="R99" i="27" s="1"/>
  <c r="H99" i="27"/>
  <c r="C99" i="27"/>
  <c r="AD99" i="27" s="1"/>
  <c r="E99" i="27"/>
  <c r="I99" i="27"/>
  <c r="G175" i="27"/>
  <c r="L175" i="27" s="1"/>
  <c r="M175" i="27" s="1"/>
  <c r="H175" i="27"/>
  <c r="F175" i="27"/>
  <c r="I175" i="27"/>
  <c r="J175" i="27" s="1"/>
  <c r="E175" i="27"/>
  <c r="D175" i="27"/>
  <c r="R175" i="27" s="1"/>
  <c r="C175" i="27"/>
  <c r="AD175" i="27" s="1"/>
  <c r="I125" i="27"/>
  <c r="G125" i="27"/>
  <c r="L125" i="27" s="1"/>
  <c r="M125" i="27" s="1"/>
  <c r="F125" i="27"/>
  <c r="D125" i="27"/>
  <c r="R125" i="27" s="1"/>
  <c r="H125" i="27"/>
  <c r="C125" i="27"/>
  <c r="AD125" i="27" s="1"/>
  <c r="E125" i="27"/>
  <c r="H72" i="27"/>
  <c r="D72" i="27"/>
  <c r="R72" i="27" s="1"/>
  <c r="F72" i="27"/>
  <c r="C72" i="27"/>
  <c r="AD72" i="27" s="1"/>
  <c r="I72" i="27"/>
  <c r="J72" i="27" s="1"/>
  <c r="G72" i="27"/>
  <c r="L72" i="27" s="1"/>
  <c r="M72" i="27" s="1"/>
  <c r="E72" i="27"/>
  <c r="F145" i="27"/>
  <c r="I145" i="27"/>
  <c r="J145" i="27" s="1"/>
  <c r="C145" i="27"/>
  <c r="AD145" i="27" s="1"/>
  <c r="G145" i="27"/>
  <c r="L145" i="27" s="1"/>
  <c r="M145" i="27" s="1"/>
  <c r="H145" i="27"/>
  <c r="E145" i="27"/>
  <c r="D145" i="27"/>
  <c r="R145" i="27" s="1"/>
  <c r="F179" i="27"/>
  <c r="I179" i="27"/>
  <c r="J179" i="27" s="1"/>
  <c r="E179" i="27"/>
  <c r="D179" i="27"/>
  <c r="R179" i="27" s="1"/>
  <c r="G179" i="27"/>
  <c r="L179" i="27" s="1"/>
  <c r="M179" i="27" s="1"/>
  <c r="H179" i="27"/>
  <c r="C179" i="27"/>
  <c r="AD179" i="27" s="1"/>
  <c r="G123" i="27"/>
  <c r="L123" i="27" s="1"/>
  <c r="M123" i="27" s="1"/>
  <c r="E123" i="27"/>
  <c r="D123" i="27"/>
  <c r="R123" i="27" s="1"/>
  <c r="I123" i="27"/>
  <c r="J123" i="27" s="1"/>
  <c r="F123" i="27"/>
  <c r="H123" i="27"/>
  <c r="C123" i="27"/>
  <c r="AD123" i="27" s="1"/>
  <c r="G62" i="27"/>
  <c r="L62" i="27" s="1"/>
  <c r="M62" i="27" s="1"/>
  <c r="C62" i="27"/>
  <c r="AD62" i="27" s="1"/>
  <c r="E62" i="27"/>
  <c r="I62" i="27"/>
  <c r="J62" i="27" s="1"/>
  <c r="H62" i="27"/>
  <c r="F62" i="27"/>
  <c r="D62" i="27"/>
  <c r="R62" i="27" s="1"/>
  <c r="R63" i="27" s="1"/>
  <c r="F184" i="27"/>
  <c r="C184" i="27"/>
  <c r="AD184" i="27" s="1"/>
  <c r="G184" i="27"/>
  <c r="L184" i="27" s="1"/>
  <c r="M184" i="27" s="1"/>
  <c r="H184" i="27"/>
  <c r="E184" i="27"/>
  <c r="I184" i="27"/>
  <c r="J184" i="27" s="1"/>
  <c r="D184" i="27"/>
  <c r="R184" i="27" s="1"/>
  <c r="H173" i="27"/>
  <c r="C173" i="27"/>
  <c r="AD173" i="27" s="1"/>
  <c r="D173" i="27"/>
  <c r="R173" i="27" s="1"/>
  <c r="G173" i="27"/>
  <c r="L173" i="27" s="1"/>
  <c r="M173" i="27" s="1"/>
  <c r="I173" i="27"/>
  <c r="E173" i="27"/>
  <c r="F173" i="27"/>
  <c r="I170" i="27"/>
  <c r="J170" i="27" s="1"/>
  <c r="E170" i="27"/>
  <c r="G170" i="27"/>
  <c r="L170" i="27" s="1"/>
  <c r="M170" i="27" s="1"/>
  <c r="D170" i="27"/>
  <c r="R170" i="27" s="1"/>
  <c r="H170" i="27"/>
  <c r="F170" i="27"/>
  <c r="C170" i="27"/>
  <c r="AD170" i="27" s="1"/>
  <c r="F201" i="27"/>
  <c r="E201" i="27"/>
  <c r="G201" i="27"/>
  <c r="L201" i="27" s="1"/>
  <c r="M201" i="27" s="1"/>
  <c r="I201" i="27"/>
  <c r="C201" i="27"/>
  <c r="AD201" i="27" s="1"/>
  <c r="H201" i="27"/>
  <c r="D201" i="27"/>
  <c r="R201" i="27" s="1"/>
  <c r="H197" i="27"/>
  <c r="C197" i="27"/>
  <c r="AD197" i="27" s="1"/>
  <c r="I197" i="27"/>
  <c r="J197" i="27" s="1"/>
  <c r="G197" i="27"/>
  <c r="L197" i="27" s="1"/>
  <c r="M197" i="27" s="1"/>
  <c r="F197" i="27"/>
  <c r="E197" i="27"/>
  <c r="D197" i="27"/>
  <c r="R197" i="27" s="1"/>
  <c r="D186" i="27"/>
  <c r="R186" i="27" s="1"/>
  <c r="C186" i="27"/>
  <c r="AD186" i="27" s="1"/>
  <c r="I186" i="27"/>
  <c r="J186" i="27" s="1"/>
  <c r="F186" i="27"/>
  <c r="G186" i="27"/>
  <c r="L186" i="27" s="1"/>
  <c r="M186" i="27" s="1"/>
  <c r="E186" i="27"/>
  <c r="H186" i="27"/>
  <c r="D208" i="27"/>
  <c r="R208" i="27" s="1"/>
  <c r="H208" i="27"/>
  <c r="C208" i="27"/>
  <c r="AD208" i="27" s="1"/>
  <c r="E208" i="27"/>
  <c r="I208" i="27"/>
  <c r="J208" i="27" s="1"/>
  <c r="G208" i="27"/>
  <c r="L208" i="27" s="1"/>
  <c r="M208" i="27" s="1"/>
  <c r="F208" i="27"/>
  <c r="I88" i="27"/>
  <c r="D88" i="27"/>
  <c r="F88" i="27"/>
  <c r="C88" i="27"/>
  <c r="AD88" i="27" s="1"/>
  <c r="G88" i="27"/>
  <c r="L88" i="27" s="1"/>
  <c r="M88" i="27" s="1"/>
  <c r="E88" i="27"/>
  <c r="H88" i="27"/>
  <c r="F144" i="27"/>
  <c r="G144" i="27"/>
  <c r="L144" i="27" s="1"/>
  <c r="M144" i="27" s="1"/>
  <c r="I144" i="27"/>
  <c r="J144" i="27" s="1"/>
  <c r="D144" i="27"/>
  <c r="R144" i="27" s="1"/>
  <c r="C144" i="27"/>
  <c r="AD144" i="27" s="1"/>
  <c r="H144" i="27"/>
  <c r="K144" i="27" s="1"/>
  <c r="E144" i="27"/>
  <c r="C166" i="27"/>
  <c r="AD166" i="27" s="1"/>
  <c r="E166" i="27"/>
  <c r="I166" i="27"/>
  <c r="D166" i="27"/>
  <c r="R166" i="27" s="1"/>
  <c r="G166" i="27"/>
  <c r="L166" i="27" s="1"/>
  <c r="M166" i="27" s="1"/>
  <c r="F166" i="27"/>
  <c r="H166" i="27"/>
  <c r="I54" i="27"/>
  <c r="E54" i="27"/>
  <c r="G54" i="27"/>
  <c r="L54" i="27" s="1"/>
  <c r="M54" i="27" s="1"/>
  <c r="D54" i="27"/>
  <c r="R54" i="27" s="1"/>
  <c r="H54" i="27"/>
  <c r="C54" i="27"/>
  <c r="AD54" i="27" s="1"/>
  <c r="F54" i="27"/>
  <c r="C219" i="27"/>
  <c r="AD219" i="27" s="1"/>
  <c r="D219" i="27"/>
  <c r="R219" i="27" s="1"/>
  <c r="G219" i="27"/>
  <c r="L219" i="27" s="1"/>
  <c r="M219" i="27" s="1"/>
  <c r="E219" i="27"/>
  <c r="I219" i="27"/>
  <c r="J219" i="27" s="1"/>
  <c r="H219" i="27"/>
  <c r="F219" i="27"/>
  <c r="E188" i="27"/>
  <c r="G188" i="27"/>
  <c r="L188" i="27" s="1"/>
  <c r="M188" i="27" s="1"/>
  <c r="D188" i="27"/>
  <c r="C188" i="27"/>
  <c r="AD188" i="27" s="1"/>
  <c r="I188" i="27"/>
  <c r="H188" i="27"/>
  <c r="F188" i="27"/>
  <c r="D83" i="27"/>
  <c r="R83" i="27" s="1"/>
  <c r="C83" i="27"/>
  <c r="AD83" i="27" s="1"/>
  <c r="H83" i="27"/>
  <c r="E83" i="27"/>
  <c r="I83" i="27"/>
  <c r="F83" i="27"/>
  <c r="G83" i="27"/>
  <c r="L83" i="27" s="1"/>
  <c r="M83" i="27" s="1"/>
  <c r="D182" i="27"/>
  <c r="R182" i="27" s="1"/>
  <c r="C182" i="27"/>
  <c r="AD182" i="27" s="1"/>
  <c r="H182" i="27"/>
  <c r="G182" i="27"/>
  <c r="L182" i="27" s="1"/>
  <c r="M182" i="27" s="1"/>
  <c r="F182" i="27"/>
  <c r="E182" i="27"/>
  <c r="I182" i="27"/>
  <c r="F214" i="27"/>
  <c r="H214" i="27"/>
  <c r="C214" i="27"/>
  <c r="AD214" i="27" s="1"/>
  <c r="G214" i="27"/>
  <c r="L214" i="27" s="1"/>
  <c r="M214" i="27" s="1"/>
  <c r="E214" i="27"/>
  <c r="D214" i="27"/>
  <c r="R214" i="27" s="1"/>
  <c r="I214" i="27"/>
  <c r="E81" i="27"/>
  <c r="H81" i="27"/>
  <c r="C81" i="27"/>
  <c r="AD81" i="27" s="1"/>
  <c r="F81" i="27"/>
  <c r="D81" i="27"/>
  <c r="R81" i="27" s="1"/>
  <c r="I81" i="27"/>
  <c r="J81" i="27" s="1"/>
  <c r="G81" i="27"/>
  <c r="L81" i="27" s="1"/>
  <c r="M81" i="27" s="1"/>
  <c r="G143" i="27"/>
  <c r="L143" i="27" s="1"/>
  <c r="M143" i="27" s="1"/>
  <c r="F143" i="27"/>
  <c r="C143" i="27"/>
  <c r="AD143" i="27" s="1"/>
  <c r="I143" i="27"/>
  <c r="D143" i="27"/>
  <c r="R143" i="27" s="1"/>
  <c r="H143" i="27"/>
  <c r="E143" i="27"/>
  <c r="D174" i="27"/>
  <c r="R174" i="27" s="1"/>
  <c r="F174" i="27"/>
  <c r="H174" i="27"/>
  <c r="C174" i="27"/>
  <c r="AD174" i="27" s="1"/>
  <c r="E174" i="27"/>
  <c r="I174" i="27"/>
  <c r="G174" i="27"/>
  <c r="L174" i="27" s="1"/>
  <c r="M174" i="27" s="1"/>
  <c r="F129" i="27"/>
  <c r="I129" i="27"/>
  <c r="H129" i="27"/>
  <c r="D129" i="27"/>
  <c r="R129" i="27" s="1"/>
  <c r="E129" i="27"/>
  <c r="C129" i="27"/>
  <c r="AD129" i="27" s="1"/>
  <c r="G129" i="27"/>
  <c r="L129" i="27" s="1"/>
  <c r="M129" i="27" s="1"/>
  <c r="D194" i="27"/>
  <c r="R194" i="27" s="1"/>
  <c r="F194" i="27"/>
  <c r="H194" i="27"/>
  <c r="C194" i="27"/>
  <c r="AD194" i="27" s="1"/>
  <c r="I194" i="27"/>
  <c r="E194" i="27"/>
  <c r="G194" i="27"/>
  <c r="L194" i="27" s="1"/>
  <c r="M194" i="27" s="1"/>
  <c r="G73" i="27"/>
  <c r="L73" i="27" s="1"/>
  <c r="M73" i="27" s="1"/>
  <c r="E73" i="27"/>
  <c r="D73" i="27"/>
  <c r="R73" i="27" s="1"/>
  <c r="I73" i="27"/>
  <c r="J73" i="27" s="1"/>
  <c r="C73" i="27"/>
  <c r="AD73" i="27" s="1"/>
  <c r="H73" i="27"/>
  <c r="F73" i="27"/>
  <c r="E86" i="27"/>
  <c r="G86" i="27"/>
  <c r="L86" i="27" s="1"/>
  <c r="M86" i="27" s="1"/>
  <c r="H86" i="27"/>
  <c r="C86" i="27"/>
  <c r="AD86" i="27" s="1"/>
  <c r="D86" i="27"/>
  <c r="R86" i="27" s="1"/>
  <c r="I86" i="27"/>
  <c r="F86" i="27"/>
  <c r="E91" i="27"/>
  <c r="G91" i="27"/>
  <c r="L91" i="27" s="1"/>
  <c r="M91" i="27" s="1"/>
  <c r="F91" i="27"/>
  <c r="H91" i="27"/>
  <c r="D91" i="27"/>
  <c r="R91" i="27" s="1"/>
  <c r="I91" i="27"/>
  <c r="C91" i="27"/>
  <c r="AD91" i="27" s="1"/>
  <c r="D82" i="27"/>
  <c r="R82" i="27" s="1"/>
  <c r="G82" i="27"/>
  <c r="L82" i="27" s="1"/>
  <c r="M82" i="27" s="1"/>
  <c r="E82" i="27"/>
  <c r="C82" i="27"/>
  <c r="AD82" i="27" s="1"/>
  <c r="I82" i="27"/>
  <c r="F82" i="27"/>
  <c r="H82" i="27"/>
  <c r="C117" i="27"/>
  <c r="AD117" i="27" s="1"/>
  <c r="H117" i="27"/>
  <c r="I117" i="27"/>
  <c r="F117" i="27"/>
  <c r="G117" i="27"/>
  <c r="L117" i="27" s="1"/>
  <c r="M117" i="27" s="1"/>
  <c r="D117" i="27"/>
  <c r="R117" i="27" s="1"/>
  <c r="E117" i="27"/>
  <c r="D53" i="27"/>
  <c r="R53" i="27" s="1"/>
  <c r="G53" i="27"/>
  <c r="L53" i="27" s="1"/>
  <c r="M53" i="27" s="1"/>
  <c r="F53" i="27"/>
  <c r="E53" i="27"/>
  <c r="H53" i="27"/>
  <c r="I53" i="27"/>
  <c r="C53" i="27"/>
  <c r="AD53" i="27" s="1"/>
  <c r="D139" i="27"/>
  <c r="R139" i="27" s="1"/>
  <c r="H139" i="27"/>
  <c r="E139" i="27"/>
  <c r="C139" i="27"/>
  <c r="AD139" i="27" s="1"/>
  <c r="I139" i="27"/>
  <c r="G139" i="27"/>
  <c r="L139" i="27" s="1"/>
  <c r="M139" i="27" s="1"/>
  <c r="F139" i="27"/>
  <c r="D97" i="27"/>
  <c r="R97" i="27" s="1"/>
  <c r="F97" i="27"/>
  <c r="C97" i="27"/>
  <c r="AD97" i="27" s="1"/>
  <c r="H97" i="27"/>
  <c r="G97" i="27"/>
  <c r="L97" i="27" s="1"/>
  <c r="M97" i="27" s="1"/>
  <c r="I97" i="27"/>
  <c r="E97" i="27"/>
  <c r="G87" i="27"/>
  <c r="L87" i="27" s="1"/>
  <c r="M87" i="27" s="1"/>
  <c r="C87" i="27"/>
  <c r="AD87" i="27" s="1"/>
  <c r="I87" i="27"/>
  <c r="J87" i="27" s="1"/>
  <c r="F87" i="27"/>
  <c r="H87" i="27"/>
  <c r="E87" i="27"/>
  <c r="D87" i="27"/>
  <c r="R87" i="27" s="1"/>
  <c r="R88" i="27" s="1"/>
  <c r="D74" i="27"/>
  <c r="R74" i="27" s="1"/>
  <c r="F74" i="27"/>
  <c r="H74" i="27"/>
  <c r="C74" i="27"/>
  <c r="AD74" i="27" s="1"/>
  <c r="E74" i="27"/>
  <c r="I74" i="27"/>
  <c r="G74" i="27"/>
  <c r="L74" i="27" s="1"/>
  <c r="M74" i="27" s="1"/>
  <c r="D61" i="27"/>
  <c r="R61" i="27" s="1"/>
  <c r="E61" i="27"/>
  <c r="H61" i="27"/>
  <c r="G61" i="27"/>
  <c r="L61" i="27" s="1"/>
  <c r="M61" i="27" s="1"/>
  <c r="C61" i="27"/>
  <c r="AD61" i="27" s="1"/>
  <c r="I61" i="27"/>
  <c r="F61" i="27"/>
  <c r="I119" i="27"/>
  <c r="J119" i="27" s="1"/>
  <c r="D119" i="27"/>
  <c r="R119" i="27" s="1"/>
  <c r="H119" i="27"/>
  <c r="E119" i="27"/>
  <c r="G119" i="27"/>
  <c r="L119" i="27" s="1"/>
  <c r="M119" i="27" s="1"/>
  <c r="F119" i="27"/>
  <c r="C119" i="27"/>
  <c r="AD119" i="27" s="1"/>
  <c r="F202" i="27"/>
  <c r="I202" i="27"/>
  <c r="E202" i="27"/>
  <c r="D202" i="27"/>
  <c r="R202" i="27" s="1"/>
  <c r="G202" i="27"/>
  <c r="L202" i="27" s="1"/>
  <c r="M202" i="27" s="1"/>
  <c r="C202" i="27"/>
  <c r="AD202" i="27" s="1"/>
  <c r="H202" i="27"/>
  <c r="F213" i="27"/>
  <c r="G213" i="27"/>
  <c r="L213" i="27" s="1"/>
  <c r="M213" i="27" s="1"/>
  <c r="D213" i="27"/>
  <c r="C213" i="27"/>
  <c r="AD213" i="27" s="1"/>
  <c r="H213" i="27"/>
  <c r="E213" i="27"/>
  <c r="I213" i="27"/>
  <c r="E84" i="27"/>
  <c r="D84" i="27"/>
  <c r="R84" i="27" s="1"/>
  <c r="I84" i="27"/>
  <c r="F84" i="27"/>
  <c r="H84" i="27"/>
  <c r="C84" i="27"/>
  <c r="AD84" i="27" s="1"/>
  <c r="G84" i="27"/>
  <c r="L84" i="27" s="1"/>
  <c r="M84" i="27" s="1"/>
  <c r="D79" i="27"/>
  <c r="R79" i="27" s="1"/>
  <c r="H79" i="27"/>
  <c r="C79" i="27"/>
  <c r="AD79" i="27" s="1"/>
  <c r="E79" i="27"/>
  <c r="F79" i="27"/>
  <c r="G79" i="27"/>
  <c r="L79" i="27" s="1"/>
  <c r="M79" i="27" s="1"/>
  <c r="I79" i="27"/>
  <c r="J79" i="27" s="1"/>
  <c r="G212" i="27"/>
  <c r="L212" i="27" s="1"/>
  <c r="M212" i="27" s="1"/>
  <c r="I212" i="27"/>
  <c r="F212" i="27"/>
  <c r="D212" i="27"/>
  <c r="R212" i="27" s="1"/>
  <c r="R213" i="27" s="1"/>
  <c r="H212" i="27"/>
  <c r="E212" i="27"/>
  <c r="C212" i="27"/>
  <c r="AD212" i="27" s="1"/>
  <c r="E101" i="27"/>
  <c r="H101" i="27"/>
  <c r="F101" i="27"/>
  <c r="G101" i="27"/>
  <c r="L101" i="27" s="1"/>
  <c r="M101" i="27" s="1"/>
  <c r="I101" i="27"/>
  <c r="C101" i="27"/>
  <c r="AD101" i="27" s="1"/>
  <c r="D101" i="27"/>
  <c r="R101" i="27" s="1"/>
  <c r="F124" i="27"/>
  <c r="H124" i="27"/>
  <c r="C124" i="27"/>
  <c r="AD124" i="27" s="1"/>
  <c r="E124" i="27"/>
  <c r="I124" i="27"/>
  <c r="J124" i="27" s="1"/>
  <c r="G124" i="27"/>
  <c r="L124" i="27" s="1"/>
  <c r="M124" i="27" s="1"/>
  <c r="D124" i="27"/>
  <c r="R124" i="27" s="1"/>
  <c r="D126" i="27"/>
  <c r="R126" i="27" s="1"/>
  <c r="G126" i="27"/>
  <c r="L126" i="27" s="1"/>
  <c r="M126" i="27" s="1"/>
  <c r="H126" i="27"/>
  <c r="E126" i="27"/>
  <c r="I126" i="27"/>
  <c r="F126" i="27"/>
  <c r="C126" i="27"/>
  <c r="AD126" i="27" s="1"/>
  <c r="D130" i="27"/>
  <c r="R130" i="27" s="1"/>
  <c r="G130" i="27"/>
  <c r="L130" i="27" s="1"/>
  <c r="M130" i="27" s="1"/>
  <c r="H130" i="27"/>
  <c r="E130" i="27"/>
  <c r="I130" i="27"/>
  <c r="J130" i="27" s="1"/>
  <c r="F130" i="27"/>
  <c r="C130" i="27"/>
  <c r="AD130" i="27" s="1"/>
  <c r="F155" i="27"/>
  <c r="H155" i="27"/>
  <c r="C155" i="27"/>
  <c r="AD155" i="27" s="1"/>
  <c r="G155" i="27"/>
  <c r="L155" i="27" s="1"/>
  <c r="M155" i="27" s="1"/>
  <c r="I155" i="27"/>
  <c r="J155" i="27" s="1"/>
  <c r="D155" i="27"/>
  <c r="R155" i="27" s="1"/>
  <c r="E155" i="27"/>
  <c r="D199" i="27"/>
  <c r="R199" i="27" s="1"/>
  <c r="I199" i="27"/>
  <c r="C199" i="27"/>
  <c r="AD199" i="27" s="1"/>
  <c r="E199" i="27"/>
  <c r="F199" i="27"/>
  <c r="G199" i="27"/>
  <c r="L199" i="27" s="1"/>
  <c r="M199" i="27" s="1"/>
  <c r="H199" i="27"/>
  <c r="F190" i="27"/>
  <c r="D190" i="27"/>
  <c r="R190" i="27" s="1"/>
  <c r="H190" i="27"/>
  <c r="E190" i="27"/>
  <c r="G190" i="27"/>
  <c r="L190" i="27" s="1"/>
  <c r="M190" i="27" s="1"/>
  <c r="C190" i="27"/>
  <c r="AD190" i="27" s="1"/>
  <c r="I190" i="27"/>
  <c r="E206" i="27"/>
  <c r="D206" i="27"/>
  <c r="R206" i="27" s="1"/>
  <c r="I206" i="27"/>
  <c r="J206" i="27" s="1"/>
  <c r="F206" i="27"/>
  <c r="H206" i="27"/>
  <c r="C206" i="27"/>
  <c r="AD206" i="27" s="1"/>
  <c r="G206" i="27"/>
  <c r="L206" i="27" s="1"/>
  <c r="M206" i="27" s="1"/>
  <c r="G154" i="27"/>
  <c r="L154" i="27" s="1"/>
  <c r="M154" i="27" s="1"/>
  <c r="F154" i="27"/>
  <c r="C154" i="27"/>
  <c r="AD154" i="27" s="1"/>
  <c r="D154" i="27"/>
  <c r="R154" i="27" s="1"/>
  <c r="H154" i="27"/>
  <c r="I154" i="27"/>
  <c r="E154" i="27"/>
  <c r="D146" i="27"/>
  <c r="R146" i="27" s="1"/>
  <c r="G146" i="27"/>
  <c r="L146" i="27" s="1"/>
  <c r="M146" i="27" s="1"/>
  <c r="E146" i="27"/>
  <c r="H146" i="27"/>
  <c r="I146" i="27"/>
  <c r="J146" i="27" s="1"/>
  <c r="C146" i="27"/>
  <c r="AD146" i="27" s="1"/>
  <c r="F146" i="27"/>
  <c r="G215" i="27"/>
  <c r="L215" i="27" s="1"/>
  <c r="M215" i="27" s="1"/>
  <c r="D215" i="27"/>
  <c r="R215" i="27" s="1"/>
  <c r="F215" i="27"/>
  <c r="H215" i="27"/>
  <c r="C215" i="27"/>
  <c r="AD215" i="27" s="1"/>
  <c r="E215" i="27"/>
  <c r="I215" i="27"/>
  <c r="J215" i="27" s="1"/>
  <c r="G113" i="27"/>
  <c r="L113" i="27" s="1"/>
  <c r="M113" i="27" s="1"/>
  <c r="F113" i="27"/>
  <c r="D113" i="27"/>
  <c r="I113" i="27"/>
  <c r="E113" i="27"/>
  <c r="C113" i="27"/>
  <c r="AD113" i="27" s="1"/>
  <c r="H113" i="27"/>
  <c r="C109" i="27"/>
  <c r="AD109" i="27" s="1"/>
  <c r="G109" i="27"/>
  <c r="L109" i="27" s="1"/>
  <c r="M109" i="27" s="1"/>
  <c r="E109" i="27"/>
  <c r="D109" i="27"/>
  <c r="R109" i="27" s="1"/>
  <c r="I109" i="27"/>
  <c r="F109" i="27"/>
  <c r="H109" i="27"/>
  <c r="C200" i="27"/>
  <c r="AD200" i="27" s="1"/>
  <c r="D200" i="27"/>
  <c r="R200" i="27" s="1"/>
  <c r="G200" i="27"/>
  <c r="L200" i="27" s="1"/>
  <c r="M200" i="27" s="1"/>
  <c r="H200" i="27"/>
  <c r="E200" i="27"/>
  <c r="F200" i="27"/>
  <c r="I200" i="27"/>
  <c r="J200" i="27" s="1"/>
  <c r="I77" i="27"/>
  <c r="F77" i="27"/>
  <c r="H77" i="27"/>
  <c r="C77" i="27"/>
  <c r="AD77" i="27" s="1"/>
  <c r="D77" i="27"/>
  <c r="R77" i="27" s="1"/>
  <c r="G77" i="27"/>
  <c r="L77" i="27" s="1"/>
  <c r="M77" i="27" s="1"/>
  <c r="E77" i="27"/>
  <c r="H161" i="27"/>
  <c r="D161" i="27"/>
  <c r="R161" i="27" s="1"/>
  <c r="C161" i="27"/>
  <c r="AD161" i="27" s="1"/>
  <c r="F161" i="27"/>
  <c r="G161" i="27"/>
  <c r="L161" i="27" s="1"/>
  <c r="M161" i="27" s="1"/>
  <c r="I161" i="27"/>
  <c r="E161" i="27"/>
  <c r="C102" i="27"/>
  <c r="AD102" i="27" s="1"/>
  <c r="I102" i="27"/>
  <c r="E102" i="27"/>
  <c r="F102" i="27"/>
  <c r="G102" i="27"/>
  <c r="L102" i="27" s="1"/>
  <c r="M102" i="27" s="1"/>
  <c r="D102" i="27"/>
  <c r="R102" i="27" s="1"/>
  <c r="H102" i="27"/>
  <c r="D156" i="27"/>
  <c r="R156" i="27" s="1"/>
  <c r="I156" i="27"/>
  <c r="G156" i="27"/>
  <c r="L156" i="27" s="1"/>
  <c r="M156" i="27" s="1"/>
  <c r="C156" i="27"/>
  <c r="AD156" i="27" s="1"/>
  <c r="H156" i="27"/>
  <c r="F156" i="27"/>
  <c r="E156" i="27"/>
  <c r="G224" i="27"/>
  <c r="L224" i="27" s="1"/>
  <c r="M224" i="27" s="1"/>
  <c r="F224" i="27"/>
  <c r="D224" i="27"/>
  <c r="R224" i="27" s="1"/>
  <c r="H224" i="27"/>
  <c r="C224" i="27"/>
  <c r="AD224" i="27" s="1"/>
  <c r="E224" i="27"/>
  <c r="I224" i="27"/>
  <c r="J224" i="27" s="1"/>
  <c r="C118" i="27"/>
  <c r="AD118" i="27" s="1"/>
  <c r="H118" i="27"/>
  <c r="F118" i="27"/>
  <c r="D118" i="27"/>
  <c r="R118" i="27" s="1"/>
  <c r="E118" i="27"/>
  <c r="G118" i="27"/>
  <c r="L118" i="27" s="1"/>
  <c r="M118" i="27" s="1"/>
  <c r="I118" i="27"/>
  <c r="C168" i="27"/>
  <c r="AD168" i="27" s="1"/>
  <c r="G168" i="27"/>
  <c r="L168" i="27" s="1"/>
  <c r="M168" i="27" s="1"/>
  <c r="H168" i="27"/>
  <c r="E168" i="27"/>
  <c r="D168" i="27"/>
  <c r="R168" i="27" s="1"/>
  <c r="F168" i="27"/>
  <c r="I168" i="27"/>
  <c r="I114" i="27"/>
  <c r="J114" i="27" s="1"/>
  <c r="F114" i="27"/>
  <c r="D114" i="27"/>
  <c r="R114" i="27" s="1"/>
  <c r="C114" i="27"/>
  <c r="AD114" i="27" s="1"/>
  <c r="E114" i="27"/>
  <c r="G114" i="27"/>
  <c r="L114" i="27" s="1"/>
  <c r="M114" i="27" s="1"/>
  <c r="H114" i="27"/>
  <c r="D58" i="27"/>
  <c r="R58" i="27" s="1"/>
  <c r="E58" i="27"/>
  <c r="G58" i="27"/>
  <c r="L58" i="27" s="1"/>
  <c r="M58" i="27" s="1"/>
  <c r="F58" i="27"/>
  <c r="C58" i="27"/>
  <c r="AD58" i="27" s="1"/>
  <c r="H58" i="27"/>
  <c r="I58" i="27"/>
  <c r="F135" i="27"/>
  <c r="H135" i="27"/>
  <c r="C135" i="27"/>
  <c r="AD135" i="27" s="1"/>
  <c r="G135" i="27"/>
  <c r="L135" i="27" s="1"/>
  <c r="M135" i="27" s="1"/>
  <c r="E135" i="27"/>
  <c r="D135" i="27"/>
  <c r="R135" i="27" s="1"/>
  <c r="I135" i="27"/>
  <c r="J135" i="27" s="1"/>
  <c r="D160" i="27"/>
  <c r="R160" i="27" s="1"/>
  <c r="F160" i="27"/>
  <c r="H160" i="27"/>
  <c r="C160" i="27"/>
  <c r="AD160" i="27" s="1"/>
  <c r="E160" i="27"/>
  <c r="G160" i="27"/>
  <c r="L160" i="27" s="1"/>
  <c r="M160" i="27" s="1"/>
  <c r="I160" i="27"/>
  <c r="E210" i="27"/>
  <c r="D210" i="27"/>
  <c r="R210" i="27" s="1"/>
  <c r="I210" i="27"/>
  <c r="F210" i="27"/>
  <c r="H210" i="27"/>
  <c r="C210" i="27"/>
  <c r="AD210" i="27" s="1"/>
  <c r="G210" i="27"/>
  <c r="L210" i="27" s="1"/>
  <c r="M210" i="27" s="1"/>
  <c r="D71" i="27"/>
  <c r="R71" i="27" s="1"/>
  <c r="H71" i="27"/>
  <c r="C71" i="27"/>
  <c r="AD71" i="27" s="1"/>
  <c r="E71" i="27"/>
  <c r="I71" i="27"/>
  <c r="G71" i="27"/>
  <c r="L71" i="27" s="1"/>
  <c r="M71" i="27" s="1"/>
  <c r="F71" i="27"/>
  <c r="H115" i="27"/>
  <c r="C115" i="27"/>
  <c r="AD115" i="27" s="1"/>
  <c r="E115" i="27"/>
  <c r="F115" i="27"/>
  <c r="G115" i="27"/>
  <c r="L115" i="27" s="1"/>
  <c r="M115" i="27" s="1"/>
  <c r="I115" i="27"/>
  <c r="D115" i="27"/>
  <c r="R115" i="27" s="1"/>
  <c r="C225" i="27"/>
  <c r="AD225" i="27" s="1"/>
  <c r="I225" i="27"/>
  <c r="J225" i="27" s="1"/>
  <c r="F225" i="27"/>
  <c r="G225" i="27"/>
  <c r="L225" i="27" s="1"/>
  <c r="M225" i="27" s="1"/>
  <c r="E225" i="27"/>
  <c r="H225" i="27"/>
  <c r="D225" i="27"/>
  <c r="R225" i="27" s="1"/>
  <c r="D141" i="27"/>
  <c r="R141" i="27" s="1"/>
  <c r="E141" i="27"/>
  <c r="H141" i="27"/>
  <c r="C141" i="27"/>
  <c r="AD141" i="27" s="1"/>
  <c r="I141" i="27"/>
  <c r="G141" i="27"/>
  <c r="L141" i="27" s="1"/>
  <c r="M141" i="27" s="1"/>
  <c r="F141" i="27"/>
  <c r="I165" i="27"/>
  <c r="G165" i="27"/>
  <c r="L165" i="27" s="1"/>
  <c r="M165" i="27" s="1"/>
  <c r="E165" i="27"/>
  <c r="D165" i="27"/>
  <c r="R165" i="27" s="1"/>
  <c r="C165" i="27"/>
  <c r="AD165" i="27" s="1"/>
  <c r="H165" i="27"/>
  <c r="F165" i="27"/>
  <c r="F108" i="26"/>
  <c r="C108" i="26"/>
  <c r="AD108" i="26" s="1"/>
  <c r="G108" i="26"/>
  <c r="L108" i="26" s="1"/>
  <c r="M108" i="26" s="1"/>
  <c r="I108" i="26"/>
  <c r="H108" i="26"/>
  <c r="D108" i="26"/>
  <c r="R108" i="26" s="1"/>
  <c r="E108" i="26"/>
  <c r="E112" i="26"/>
  <c r="D112" i="26"/>
  <c r="R112" i="26" s="1"/>
  <c r="R113" i="26" s="1"/>
  <c r="I112" i="26"/>
  <c r="H112" i="26"/>
  <c r="F112" i="26"/>
  <c r="C112" i="26"/>
  <c r="AD112" i="26" s="1"/>
  <c r="G112" i="26"/>
  <c r="L112" i="26" s="1"/>
  <c r="M112" i="26" s="1"/>
  <c r="H134" i="26"/>
  <c r="I134" i="26"/>
  <c r="F134" i="26"/>
  <c r="C134" i="26"/>
  <c r="AD134" i="26" s="1"/>
  <c r="D134" i="26"/>
  <c r="R134" i="26" s="1"/>
  <c r="E134" i="26"/>
  <c r="G134" i="26"/>
  <c r="L134" i="26" s="1"/>
  <c r="M134" i="26" s="1"/>
  <c r="F220" i="26"/>
  <c r="C220" i="26"/>
  <c r="AD220" i="26" s="1"/>
  <c r="D220" i="26"/>
  <c r="R220" i="26" s="1"/>
  <c r="I220" i="26"/>
  <c r="E220" i="26"/>
  <c r="G220" i="26"/>
  <c r="L220" i="26" s="1"/>
  <c r="M220" i="26" s="1"/>
  <c r="H220" i="26"/>
  <c r="H180" i="26"/>
  <c r="F180" i="26"/>
  <c r="C180" i="26"/>
  <c r="AD180" i="26" s="1"/>
  <c r="E180" i="26"/>
  <c r="G180" i="26"/>
  <c r="L180" i="26" s="1"/>
  <c r="M180" i="26" s="1"/>
  <c r="I180" i="26"/>
  <c r="D180" i="26"/>
  <c r="R180" i="26" s="1"/>
  <c r="D159" i="26"/>
  <c r="R159" i="26" s="1"/>
  <c r="H159" i="26"/>
  <c r="C159" i="26"/>
  <c r="AD159" i="26" s="1"/>
  <c r="I159" i="26"/>
  <c r="F159" i="26"/>
  <c r="G159" i="26"/>
  <c r="L159" i="26" s="1"/>
  <c r="M159" i="26" s="1"/>
  <c r="E159" i="26"/>
  <c r="H96" i="26"/>
  <c r="D96" i="26"/>
  <c r="R96" i="26" s="1"/>
  <c r="F96" i="26"/>
  <c r="C96" i="26"/>
  <c r="AD96" i="26" s="1"/>
  <c r="G96" i="26"/>
  <c r="L96" i="26" s="1"/>
  <c r="M96" i="26" s="1"/>
  <c r="E96" i="26"/>
  <c r="I96" i="26"/>
  <c r="C162" i="26"/>
  <c r="AD162" i="26" s="1"/>
  <c r="F162" i="26"/>
  <c r="I162" i="26"/>
  <c r="G162" i="26"/>
  <c r="L162" i="26" s="1"/>
  <c r="M162" i="26" s="1"/>
  <c r="D162" i="26"/>
  <c r="R162" i="26" s="1"/>
  <c r="R163" i="26" s="1"/>
  <c r="E162" i="26"/>
  <c r="H162" i="26"/>
  <c r="I146" i="26"/>
  <c r="G146" i="26"/>
  <c r="L146" i="26" s="1"/>
  <c r="M146" i="26" s="1"/>
  <c r="D146" i="26"/>
  <c r="R146" i="26" s="1"/>
  <c r="F146" i="26"/>
  <c r="C146" i="26"/>
  <c r="AD146" i="26" s="1"/>
  <c r="H146" i="26"/>
  <c r="E146" i="26"/>
  <c r="G86" i="26"/>
  <c r="L86" i="26" s="1"/>
  <c r="M86" i="26" s="1"/>
  <c r="F86" i="26"/>
  <c r="H86" i="26"/>
  <c r="D86" i="26"/>
  <c r="R86" i="26" s="1"/>
  <c r="I86" i="26"/>
  <c r="E86" i="26"/>
  <c r="C86" i="26"/>
  <c r="AD86" i="26" s="1"/>
  <c r="I120" i="26"/>
  <c r="D120" i="26"/>
  <c r="R120" i="26" s="1"/>
  <c r="F120" i="26"/>
  <c r="H120" i="26"/>
  <c r="E120" i="26"/>
  <c r="C120" i="26"/>
  <c r="AD120" i="26" s="1"/>
  <c r="G120" i="26"/>
  <c r="L120" i="26" s="1"/>
  <c r="M120" i="26" s="1"/>
  <c r="E92" i="26"/>
  <c r="D92" i="26"/>
  <c r="R92" i="26" s="1"/>
  <c r="C92" i="26"/>
  <c r="AD92" i="26" s="1"/>
  <c r="F92" i="26"/>
  <c r="I92" i="26"/>
  <c r="H92" i="26"/>
  <c r="G92" i="26"/>
  <c r="L92" i="26" s="1"/>
  <c r="M92" i="26" s="1"/>
  <c r="F218" i="26"/>
  <c r="E218" i="26"/>
  <c r="I218" i="26"/>
  <c r="D218" i="26"/>
  <c r="R218" i="26" s="1"/>
  <c r="C218" i="26"/>
  <c r="AD218" i="26" s="1"/>
  <c r="G218" i="26"/>
  <c r="L218" i="26" s="1"/>
  <c r="M218" i="26" s="1"/>
  <c r="H218" i="26"/>
  <c r="H71" i="26"/>
  <c r="C71" i="26"/>
  <c r="AD71" i="26" s="1"/>
  <c r="D71" i="26"/>
  <c r="R71" i="26" s="1"/>
  <c r="I71" i="26"/>
  <c r="F71" i="26"/>
  <c r="G71" i="26"/>
  <c r="L71" i="26" s="1"/>
  <c r="M71" i="26" s="1"/>
  <c r="E71" i="26"/>
  <c r="I225" i="26"/>
  <c r="F225" i="26"/>
  <c r="H225" i="26"/>
  <c r="D225" i="26"/>
  <c r="R225" i="26" s="1"/>
  <c r="E225" i="26"/>
  <c r="C225" i="26"/>
  <c r="AD225" i="26" s="1"/>
  <c r="G225" i="26"/>
  <c r="L225" i="26" s="1"/>
  <c r="M225" i="26" s="1"/>
  <c r="I124" i="26"/>
  <c r="D124" i="26"/>
  <c r="R124" i="26" s="1"/>
  <c r="H124" i="26"/>
  <c r="E124" i="26"/>
  <c r="F124" i="26"/>
  <c r="C124" i="26"/>
  <c r="AD124" i="26" s="1"/>
  <c r="G124" i="26"/>
  <c r="L124" i="26" s="1"/>
  <c r="M124" i="26" s="1"/>
  <c r="F172" i="26"/>
  <c r="D172" i="26"/>
  <c r="R172" i="26" s="1"/>
  <c r="C172" i="26"/>
  <c r="AD172" i="26" s="1"/>
  <c r="I172" i="26"/>
  <c r="G172" i="26"/>
  <c r="L172" i="26" s="1"/>
  <c r="M172" i="26" s="1"/>
  <c r="E172" i="26"/>
  <c r="H172" i="26"/>
  <c r="F81" i="26"/>
  <c r="I81" i="26"/>
  <c r="G81" i="26"/>
  <c r="L81" i="26" s="1"/>
  <c r="M81" i="26" s="1"/>
  <c r="D81" i="26"/>
  <c r="R81" i="26" s="1"/>
  <c r="E81" i="26"/>
  <c r="H81" i="26"/>
  <c r="C81" i="26"/>
  <c r="AD81" i="26" s="1"/>
  <c r="F192" i="26"/>
  <c r="G192" i="26"/>
  <c r="L192" i="26" s="1"/>
  <c r="M192" i="26" s="1"/>
  <c r="H192" i="26"/>
  <c r="E192" i="26"/>
  <c r="I192" i="26"/>
  <c r="D192" i="26"/>
  <c r="R192" i="26" s="1"/>
  <c r="C192" i="26"/>
  <c r="AD192" i="26" s="1"/>
  <c r="I145" i="26"/>
  <c r="E145" i="26"/>
  <c r="D145" i="26"/>
  <c r="R145" i="26" s="1"/>
  <c r="G145" i="26"/>
  <c r="L145" i="26" s="1"/>
  <c r="M145" i="26" s="1"/>
  <c r="H145" i="26"/>
  <c r="C145" i="26"/>
  <c r="AD145" i="26" s="1"/>
  <c r="F145" i="26"/>
  <c r="C140" i="26"/>
  <c r="AD140" i="26" s="1"/>
  <c r="E140" i="26"/>
  <c r="G140" i="26"/>
  <c r="L140" i="26" s="1"/>
  <c r="M140" i="26" s="1"/>
  <c r="F140" i="26"/>
  <c r="I140" i="26"/>
  <c r="H140" i="26"/>
  <c r="D140" i="26"/>
  <c r="R140" i="26" s="1"/>
  <c r="H170" i="26"/>
  <c r="D170" i="26"/>
  <c r="R170" i="26" s="1"/>
  <c r="E170" i="26"/>
  <c r="I170" i="26"/>
  <c r="F170" i="26"/>
  <c r="G170" i="26"/>
  <c r="L170" i="26" s="1"/>
  <c r="M170" i="26" s="1"/>
  <c r="C170" i="26"/>
  <c r="AD170" i="26" s="1"/>
  <c r="H166" i="26"/>
  <c r="G166" i="26"/>
  <c r="L166" i="26" s="1"/>
  <c r="M166" i="26" s="1"/>
  <c r="C166" i="26"/>
  <c r="AD166" i="26" s="1"/>
  <c r="D166" i="26"/>
  <c r="R166" i="26" s="1"/>
  <c r="I166" i="26"/>
  <c r="E166" i="26"/>
  <c r="F166" i="26"/>
  <c r="F79" i="26"/>
  <c r="D79" i="26"/>
  <c r="R79" i="26" s="1"/>
  <c r="H79" i="26"/>
  <c r="C79" i="26"/>
  <c r="AD79" i="26" s="1"/>
  <c r="E79" i="26"/>
  <c r="I79" i="26"/>
  <c r="G79" i="26"/>
  <c r="L79" i="26" s="1"/>
  <c r="M79" i="26" s="1"/>
  <c r="D119" i="26"/>
  <c r="R119" i="26" s="1"/>
  <c r="H119" i="26"/>
  <c r="E119" i="26"/>
  <c r="I119" i="26"/>
  <c r="F119" i="26"/>
  <c r="C119" i="26"/>
  <c r="AD119" i="26" s="1"/>
  <c r="G119" i="26"/>
  <c r="L119" i="26" s="1"/>
  <c r="M119" i="26" s="1"/>
  <c r="D87" i="26"/>
  <c r="R87" i="26" s="1"/>
  <c r="R88" i="26" s="1"/>
  <c r="G87" i="26"/>
  <c r="L87" i="26" s="1"/>
  <c r="M87" i="26" s="1"/>
  <c r="C87" i="26"/>
  <c r="AD87" i="26" s="1"/>
  <c r="I87" i="26"/>
  <c r="E87" i="26"/>
  <c r="H87" i="26"/>
  <c r="F87" i="26"/>
  <c r="H138" i="26"/>
  <c r="F138" i="26"/>
  <c r="G138" i="26"/>
  <c r="L138" i="26" s="1"/>
  <c r="M138" i="26" s="1"/>
  <c r="E138" i="26"/>
  <c r="I138" i="26"/>
  <c r="C138" i="26"/>
  <c r="AD138" i="26" s="1"/>
  <c r="D138" i="26"/>
  <c r="H105" i="26"/>
  <c r="I105" i="26"/>
  <c r="C105" i="26"/>
  <c r="AD105" i="26" s="1"/>
  <c r="D105" i="26"/>
  <c r="R105" i="26" s="1"/>
  <c r="E105" i="26"/>
  <c r="F105" i="26"/>
  <c r="G105" i="26"/>
  <c r="L105" i="26" s="1"/>
  <c r="M105" i="26" s="1"/>
  <c r="I84" i="26"/>
  <c r="C84" i="26"/>
  <c r="AD84" i="26" s="1"/>
  <c r="H84" i="26"/>
  <c r="F84" i="26"/>
  <c r="E84" i="26"/>
  <c r="D84" i="26"/>
  <c r="R84" i="26" s="1"/>
  <c r="G84" i="26"/>
  <c r="L84" i="26" s="1"/>
  <c r="M84" i="26" s="1"/>
  <c r="H174" i="26"/>
  <c r="D174" i="26"/>
  <c r="R174" i="26" s="1"/>
  <c r="E174" i="26"/>
  <c r="I174" i="26"/>
  <c r="F174" i="26"/>
  <c r="G174" i="26"/>
  <c r="L174" i="26" s="1"/>
  <c r="M174" i="26" s="1"/>
  <c r="C174" i="26"/>
  <c r="AD174" i="26" s="1"/>
  <c r="H196" i="26"/>
  <c r="E196" i="26"/>
  <c r="D196" i="26"/>
  <c r="R196" i="26" s="1"/>
  <c r="I196" i="26"/>
  <c r="G196" i="26"/>
  <c r="L196" i="26" s="1"/>
  <c r="M196" i="26" s="1"/>
  <c r="F196" i="26"/>
  <c r="C196" i="26"/>
  <c r="AD196" i="26" s="1"/>
  <c r="H94" i="26"/>
  <c r="G94" i="26"/>
  <c r="L94" i="26" s="1"/>
  <c r="M94" i="26" s="1"/>
  <c r="F94" i="26"/>
  <c r="D94" i="26"/>
  <c r="R94" i="26" s="1"/>
  <c r="I94" i="26"/>
  <c r="E94" i="26"/>
  <c r="C94" i="26"/>
  <c r="AD94" i="26" s="1"/>
  <c r="G70" i="26"/>
  <c r="L70" i="26" s="1"/>
  <c r="M70" i="26" s="1"/>
  <c r="I70" i="26"/>
  <c r="H70" i="26"/>
  <c r="E70" i="26"/>
  <c r="D70" i="26"/>
  <c r="R70" i="26" s="1"/>
  <c r="C70" i="26"/>
  <c r="AD70" i="26" s="1"/>
  <c r="F70" i="26"/>
  <c r="E200" i="26"/>
  <c r="I200" i="26"/>
  <c r="F200" i="26"/>
  <c r="D200" i="26"/>
  <c r="R200" i="26" s="1"/>
  <c r="H200" i="26"/>
  <c r="C200" i="26"/>
  <c r="AD200" i="26" s="1"/>
  <c r="G200" i="26"/>
  <c r="L200" i="26" s="1"/>
  <c r="M200" i="26" s="1"/>
  <c r="G52" i="26"/>
  <c r="L52" i="26" s="1"/>
  <c r="M52" i="26" s="1"/>
  <c r="F52" i="26"/>
  <c r="D52" i="26"/>
  <c r="R52" i="26" s="1"/>
  <c r="I52" i="26"/>
  <c r="H52" i="26"/>
  <c r="C52" i="26"/>
  <c r="AD52" i="26" s="1"/>
  <c r="E52" i="26"/>
  <c r="D130" i="26"/>
  <c r="R130" i="26" s="1"/>
  <c r="G130" i="26"/>
  <c r="L130" i="26" s="1"/>
  <c r="M130" i="26" s="1"/>
  <c r="F130" i="26"/>
  <c r="I130" i="26"/>
  <c r="H130" i="26"/>
  <c r="C130" i="26"/>
  <c r="AD130" i="26" s="1"/>
  <c r="E130" i="26"/>
  <c r="E61" i="26"/>
  <c r="H61" i="26"/>
  <c r="I61" i="26"/>
  <c r="C61" i="26"/>
  <c r="AD61" i="26" s="1"/>
  <c r="F61" i="26"/>
  <c r="D61" i="26"/>
  <c r="R61" i="26" s="1"/>
  <c r="G61" i="26"/>
  <c r="L61" i="26" s="1"/>
  <c r="M61" i="26" s="1"/>
  <c r="I80" i="26"/>
  <c r="G80" i="26"/>
  <c r="L80" i="26" s="1"/>
  <c r="M80" i="26" s="1"/>
  <c r="D80" i="26"/>
  <c r="R80" i="26" s="1"/>
  <c r="E80" i="26"/>
  <c r="F80" i="26"/>
  <c r="C80" i="26"/>
  <c r="AD80" i="26" s="1"/>
  <c r="H80" i="26"/>
  <c r="H207" i="26"/>
  <c r="D207" i="26"/>
  <c r="R207" i="26" s="1"/>
  <c r="G207" i="26"/>
  <c r="L207" i="26" s="1"/>
  <c r="M207" i="26" s="1"/>
  <c r="F207" i="26"/>
  <c r="C207" i="26"/>
  <c r="AD207" i="26" s="1"/>
  <c r="I207" i="26"/>
  <c r="E207" i="26"/>
  <c r="D89" i="26"/>
  <c r="R89" i="26" s="1"/>
  <c r="C89" i="26"/>
  <c r="AD89" i="26" s="1"/>
  <c r="I89" i="26"/>
  <c r="G89" i="26"/>
  <c r="L89" i="26" s="1"/>
  <c r="M89" i="26" s="1"/>
  <c r="E89" i="26"/>
  <c r="H89" i="26"/>
  <c r="F89" i="26"/>
  <c r="C95" i="26"/>
  <c r="AD95" i="26" s="1"/>
  <c r="E95" i="26"/>
  <c r="G95" i="26"/>
  <c r="L95" i="26" s="1"/>
  <c r="M95" i="26" s="1"/>
  <c r="F95" i="26"/>
  <c r="I95" i="26"/>
  <c r="H95" i="26"/>
  <c r="D95" i="26"/>
  <c r="R95" i="26" s="1"/>
  <c r="F163" i="26"/>
  <c r="G163" i="26"/>
  <c r="L163" i="26" s="1"/>
  <c r="M163" i="26" s="1"/>
  <c r="D163" i="26"/>
  <c r="H163" i="26"/>
  <c r="E163" i="26"/>
  <c r="I163" i="26"/>
  <c r="C163" i="26"/>
  <c r="AD163" i="26" s="1"/>
  <c r="G104" i="26"/>
  <c r="L104" i="26" s="1"/>
  <c r="M104" i="26" s="1"/>
  <c r="F104" i="26"/>
  <c r="E104" i="26"/>
  <c r="C104" i="26"/>
  <c r="AD104" i="26" s="1"/>
  <c r="D104" i="26"/>
  <c r="R104" i="26" s="1"/>
  <c r="I104" i="26"/>
  <c r="H104" i="26"/>
  <c r="G101" i="26"/>
  <c r="L101" i="26" s="1"/>
  <c r="M101" i="26" s="1"/>
  <c r="D101" i="26"/>
  <c r="R101" i="26" s="1"/>
  <c r="C101" i="26"/>
  <c r="AD101" i="26" s="1"/>
  <c r="H101" i="26"/>
  <c r="E101" i="26"/>
  <c r="F101" i="26"/>
  <c r="I101" i="26"/>
  <c r="A320" i="26"/>
  <c r="H320" i="26" s="1"/>
  <c r="I320" i="26" s="1"/>
  <c r="A248" i="26"/>
  <c r="H248" i="26" s="1"/>
  <c r="I248" i="26" s="1"/>
  <c r="A331" i="26"/>
  <c r="H331" i="26" s="1"/>
  <c r="I331" i="26" s="1"/>
  <c r="A371" i="26"/>
  <c r="H371" i="26" s="1"/>
  <c r="I371" i="26" s="1"/>
  <c r="A397" i="26"/>
  <c r="H397" i="26" s="1"/>
  <c r="I397" i="26" s="1"/>
  <c r="A278" i="26"/>
  <c r="H278" i="26" s="1"/>
  <c r="I278" i="26" s="1"/>
  <c r="A357" i="26"/>
  <c r="H357" i="26" s="1"/>
  <c r="I357" i="26" s="1"/>
  <c r="A267" i="26"/>
  <c r="H267" i="26" s="1"/>
  <c r="I267" i="26" s="1"/>
  <c r="A362" i="26"/>
  <c r="H362" i="26" s="1"/>
  <c r="I362" i="26" s="1"/>
  <c r="A334" i="26"/>
  <c r="H334" i="26" s="1"/>
  <c r="I334" i="26" s="1"/>
  <c r="A288" i="26"/>
  <c r="H288" i="26" s="1"/>
  <c r="I288" i="26" s="1"/>
  <c r="A376" i="26"/>
  <c r="H376" i="26" s="1"/>
  <c r="I376" i="26" s="1"/>
  <c r="A370" i="26"/>
  <c r="H370" i="26" s="1"/>
  <c r="I370" i="26" s="1"/>
  <c r="A301" i="26"/>
  <c r="H301" i="26" s="1"/>
  <c r="I301" i="26" s="1"/>
  <c r="A250" i="26"/>
  <c r="H250" i="26" s="1"/>
  <c r="I250" i="26" s="1"/>
  <c r="A393" i="26"/>
  <c r="H393" i="26" s="1"/>
  <c r="I393" i="26" s="1"/>
  <c r="A330" i="26"/>
  <c r="H330" i="26" s="1"/>
  <c r="I330" i="26" s="1"/>
  <c r="A381" i="26"/>
  <c r="H381" i="26" s="1"/>
  <c r="I381" i="26" s="1"/>
  <c r="A262" i="26"/>
  <c r="H262" i="26" s="1"/>
  <c r="I262" i="26" s="1"/>
  <c r="A291" i="26"/>
  <c r="H291" i="26" s="1"/>
  <c r="I291" i="26" s="1"/>
  <c r="A300" i="26"/>
  <c r="H300" i="26" s="1"/>
  <c r="I300" i="26" s="1"/>
  <c r="A313" i="26"/>
  <c r="H313" i="26" s="1"/>
  <c r="I313" i="26" s="1"/>
  <c r="A400" i="26"/>
  <c r="H400" i="26" s="1"/>
  <c r="I400" i="26" s="1"/>
  <c r="A306" i="26"/>
  <c r="H306" i="26" s="1"/>
  <c r="I306" i="26" s="1"/>
  <c r="A373" i="26"/>
  <c r="H373" i="26" s="1"/>
  <c r="I373" i="26" s="1"/>
  <c r="A325" i="26"/>
  <c r="H325" i="26" s="1"/>
  <c r="I325" i="26" s="1"/>
  <c r="A280" i="26"/>
  <c r="H280" i="26" s="1"/>
  <c r="I280" i="26" s="1"/>
  <c r="A358" i="26"/>
  <c r="H358" i="26" s="1"/>
  <c r="I358" i="26" s="1"/>
  <c r="A352" i="26"/>
  <c r="H352" i="26" s="1"/>
  <c r="I352" i="26" s="1"/>
  <c r="A271" i="26"/>
  <c r="H271" i="26" s="1"/>
  <c r="I271" i="26" s="1"/>
  <c r="A329" i="26"/>
  <c r="H329" i="26" s="1"/>
  <c r="I329" i="26" s="1"/>
  <c r="A265" i="26"/>
  <c r="H265" i="26" s="1"/>
  <c r="I265" i="26" s="1"/>
  <c r="A374" i="26"/>
  <c r="H374" i="26" s="1"/>
  <c r="I374" i="26" s="1"/>
  <c r="A351" i="26"/>
  <c r="H351" i="26" s="1"/>
  <c r="I351" i="26" s="1"/>
  <c r="A377" i="26"/>
  <c r="H377" i="26" s="1"/>
  <c r="I377" i="26" s="1"/>
  <c r="A229" i="26"/>
  <c r="H229" i="26" s="1"/>
  <c r="I229" i="26" s="1"/>
  <c r="A302" i="26"/>
  <c r="H302" i="26" s="1"/>
  <c r="I302" i="26" s="1"/>
  <c r="A275" i="26"/>
  <c r="H275" i="26" s="1"/>
  <c r="I275" i="26" s="1"/>
  <c r="A365" i="26"/>
  <c r="H365" i="26" s="1"/>
  <c r="I365" i="26" s="1"/>
  <c r="A318" i="26"/>
  <c r="H318" i="26" s="1"/>
  <c r="I318" i="26" s="1"/>
  <c r="A367" i="26"/>
  <c r="H367" i="26" s="1"/>
  <c r="I367" i="26" s="1"/>
  <c r="A348" i="26"/>
  <c r="H348" i="26" s="1"/>
  <c r="I348" i="26" s="1"/>
  <c r="A284" i="26"/>
  <c r="H284" i="26" s="1"/>
  <c r="I284" i="26" s="1"/>
  <c r="A336" i="26"/>
  <c r="H336" i="26" s="1"/>
  <c r="I336" i="26" s="1"/>
  <c r="A285" i="26"/>
  <c r="H285" i="26" s="1"/>
  <c r="I285" i="26" s="1"/>
  <c r="A382" i="26"/>
  <c r="H382" i="26" s="1"/>
  <c r="I382" i="26" s="1"/>
  <c r="A364" i="26"/>
  <c r="H364" i="26" s="1"/>
  <c r="I364" i="26" s="1"/>
  <c r="A249" i="26"/>
  <c r="H249" i="26" s="1"/>
  <c r="I249" i="26" s="1"/>
  <c r="A395" i="26"/>
  <c r="H395" i="26" s="1"/>
  <c r="I395" i="26" s="1"/>
  <c r="A310" i="26"/>
  <c r="H310" i="26" s="1"/>
  <c r="I310" i="26" s="1"/>
  <c r="A366" i="26"/>
  <c r="H366" i="26" s="1"/>
  <c r="I366" i="26" s="1"/>
  <c r="A315" i="26"/>
  <c r="H315" i="26" s="1"/>
  <c r="I315" i="26" s="1"/>
  <c r="A264" i="26"/>
  <c r="H264" i="26" s="1"/>
  <c r="I264" i="26" s="1"/>
  <c r="A235" i="26"/>
  <c r="H235" i="26" s="1"/>
  <c r="I235" i="26" s="1"/>
  <c r="A363" i="26"/>
  <c r="H363" i="26" s="1"/>
  <c r="I363" i="26" s="1"/>
  <c r="A274" i="26"/>
  <c r="H274" i="26" s="1"/>
  <c r="I274" i="26" s="1"/>
  <c r="A378" i="26"/>
  <c r="H378" i="26" s="1"/>
  <c r="I378" i="26" s="1"/>
  <c r="A361" i="26"/>
  <c r="H361" i="26" s="1"/>
  <c r="I361" i="26" s="1"/>
  <c r="A349" i="26"/>
  <c r="H349" i="26" s="1"/>
  <c r="I349" i="26" s="1"/>
  <c r="A270" i="26"/>
  <c r="H270" i="26" s="1"/>
  <c r="I270" i="26" s="1"/>
  <c r="A322" i="26"/>
  <c r="H322" i="26" s="1"/>
  <c r="I322" i="26" s="1"/>
  <c r="A268" i="26"/>
  <c r="H268" i="26" s="1"/>
  <c r="I268" i="26" s="1"/>
  <c r="A272" i="26"/>
  <c r="H272" i="26" s="1"/>
  <c r="I272" i="26" s="1"/>
  <c r="A293" i="26"/>
  <c r="H293" i="26" s="1"/>
  <c r="I293" i="26" s="1"/>
  <c r="A344" i="26"/>
  <c r="H344" i="26" s="1"/>
  <c r="I344" i="26" s="1"/>
  <c r="A242" i="26"/>
  <c r="H242" i="26" s="1"/>
  <c r="I242" i="26" s="1"/>
  <c r="A384" i="26"/>
  <c r="H384" i="26" s="1"/>
  <c r="I384" i="26" s="1"/>
  <c r="A237" i="26"/>
  <c r="H237" i="26" s="1"/>
  <c r="I237" i="26" s="1"/>
  <c r="A303" i="26"/>
  <c r="H303" i="26" s="1"/>
  <c r="I303" i="26" s="1"/>
  <c r="A317" i="26"/>
  <c r="H317" i="26" s="1"/>
  <c r="I317" i="26" s="1"/>
  <c r="A383" i="26"/>
  <c r="H383" i="26" s="1"/>
  <c r="I383" i="26" s="1"/>
  <c r="A236" i="26"/>
  <c r="H236" i="26" s="1"/>
  <c r="I236" i="26" s="1"/>
  <c r="A398" i="26"/>
  <c r="H398" i="26" s="1"/>
  <c r="I398" i="26" s="1"/>
  <c r="A256" i="26"/>
  <c r="H256" i="26" s="1"/>
  <c r="I256" i="26" s="1"/>
  <c r="A252" i="26"/>
  <c r="H252" i="26" s="1"/>
  <c r="I252" i="26" s="1"/>
  <c r="A233" i="26"/>
  <c r="H233" i="26" s="1"/>
  <c r="I233" i="26" s="1"/>
  <c r="A304" i="26"/>
  <c r="H304" i="26" s="1"/>
  <c r="I304" i="26" s="1"/>
  <c r="A245" i="26"/>
  <c r="H245" i="26" s="1"/>
  <c r="I245" i="26" s="1"/>
  <c r="A263" i="26"/>
  <c r="H263" i="26" s="1"/>
  <c r="I263" i="26" s="1"/>
  <c r="A353" i="26"/>
  <c r="H353" i="26" s="1"/>
  <c r="I353" i="26" s="1"/>
  <c r="A240" i="26"/>
  <c r="H240" i="26" s="1"/>
  <c r="I240" i="26" s="1"/>
  <c r="A246" i="26"/>
  <c r="H246" i="26" s="1"/>
  <c r="I246" i="26" s="1"/>
  <c r="A350" i="26"/>
  <c r="H350" i="26" s="1"/>
  <c r="I350" i="26" s="1"/>
  <c r="A290" i="26"/>
  <c r="H290" i="26" s="1"/>
  <c r="I290" i="26" s="1"/>
  <c r="A401" i="26"/>
  <c r="H401" i="26" s="1"/>
  <c r="I401" i="26" s="1"/>
  <c r="A239" i="26"/>
  <c r="H239" i="26" s="1"/>
  <c r="I239" i="26" s="1"/>
  <c r="A332" i="26"/>
  <c r="H332" i="26" s="1"/>
  <c r="I332" i="26" s="1"/>
  <c r="A296" i="26"/>
  <c r="H296" i="26" s="1"/>
  <c r="I296" i="26" s="1"/>
  <c r="A341" i="26"/>
  <c r="H341" i="26" s="1"/>
  <c r="I341" i="26" s="1"/>
  <c r="A403" i="26"/>
  <c r="H403" i="26" s="1"/>
  <c r="I403" i="26" s="1"/>
  <c r="A311" i="26"/>
  <c r="H311" i="26" s="1"/>
  <c r="I311" i="26" s="1"/>
  <c r="A337" i="26"/>
  <c r="H337" i="26" s="1"/>
  <c r="I337" i="26" s="1"/>
  <c r="A307" i="26"/>
  <c r="H307" i="26" s="1"/>
  <c r="I307" i="26" s="1"/>
  <c r="A299" i="26"/>
  <c r="H299" i="26" s="1"/>
  <c r="I299" i="26" s="1"/>
  <c r="A354" i="26"/>
  <c r="H354" i="26" s="1"/>
  <c r="I354" i="26" s="1"/>
  <c r="A319" i="26"/>
  <c r="H319" i="26" s="1"/>
  <c r="I319" i="26" s="1"/>
  <c r="A392" i="26"/>
  <c r="H392" i="26" s="1"/>
  <c r="I392" i="26" s="1"/>
  <c r="A327" i="26"/>
  <c r="H327" i="26" s="1"/>
  <c r="I327" i="26" s="1"/>
  <c r="A340" i="26"/>
  <c r="H340" i="26" s="1"/>
  <c r="I340" i="26" s="1"/>
  <c r="A244" i="26"/>
  <c r="H244" i="26" s="1"/>
  <c r="I244" i="26" s="1"/>
  <c r="A323" i="26"/>
  <c r="H323" i="26" s="1"/>
  <c r="I323" i="26" s="1"/>
  <c r="A247" i="26"/>
  <c r="H247" i="26" s="1"/>
  <c r="I247" i="26" s="1"/>
  <c r="A356" i="26"/>
  <c r="H356" i="26" s="1"/>
  <c r="I356" i="26" s="1"/>
  <c r="A292" i="26"/>
  <c r="H292" i="26" s="1"/>
  <c r="I292" i="26" s="1"/>
  <c r="A389" i="26"/>
  <c r="H389" i="26" s="1"/>
  <c r="I389" i="26" s="1"/>
  <c r="A339" i="26"/>
  <c r="H339" i="26" s="1"/>
  <c r="I339" i="26" s="1"/>
  <c r="A333" i="26"/>
  <c r="H333" i="26" s="1"/>
  <c r="I333" i="26" s="1"/>
  <c r="A380" i="26"/>
  <c r="H380" i="26" s="1"/>
  <c r="I380" i="26" s="1"/>
  <c r="A314" i="26"/>
  <c r="H314" i="26" s="1"/>
  <c r="I314" i="26" s="1"/>
  <c r="A281" i="26"/>
  <c r="H281" i="26" s="1"/>
  <c r="I281" i="26" s="1"/>
  <c r="A298" i="26"/>
  <c r="H298" i="26" s="1"/>
  <c r="I298" i="26" s="1"/>
  <c r="A283" i="26"/>
  <c r="H283" i="26" s="1"/>
  <c r="I283" i="26" s="1"/>
  <c r="A294" i="26"/>
  <c r="H294" i="26" s="1"/>
  <c r="I294" i="26" s="1"/>
  <c r="A231" i="26"/>
  <c r="H231" i="26" s="1"/>
  <c r="I231" i="26" s="1"/>
  <c r="A321" i="26"/>
  <c r="H321" i="26" s="1"/>
  <c r="I321" i="26" s="1"/>
  <c r="A257" i="26"/>
  <c r="H257" i="26" s="1"/>
  <c r="I257" i="26" s="1"/>
  <c r="A230" i="26"/>
  <c r="H230" i="26" s="1"/>
  <c r="I230" i="26" s="1"/>
  <c r="A399" i="26"/>
  <c r="H399" i="26" s="1"/>
  <c r="I399" i="26" s="1"/>
  <c r="A402" i="26"/>
  <c r="H402" i="26" s="1"/>
  <c r="I402" i="26" s="1"/>
  <c r="A375" i="26"/>
  <c r="H375" i="26" s="1"/>
  <c r="I375" i="26" s="1"/>
  <c r="A241" i="26"/>
  <c r="H241" i="26" s="1"/>
  <c r="I241" i="26" s="1"/>
  <c r="A266" i="26"/>
  <c r="H266" i="26" s="1"/>
  <c r="I266" i="26" s="1"/>
  <c r="A243" i="26"/>
  <c r="H243" i="26" s="1"/>
  <c r="I243" i="26" s="1"/>
  <c r="A386" i="26"/>
  <c r="H386" i="26" s="1"/>
  <c r="I386" i="26" s="1"/>
  <c r="A387" i="26"/>
  <c r="H387" i="26" s="1"/>
  <c r="I387" i="26" s="1"/>
  <c r="A287" i="26"/>
  <c r="H287" i="26" s="1"/>
  <c r="I287" i="26" s="1"/>
  <c r="A359" i="26"/>
  <c r="H359" i="26" s="1"/>
  <c r="I359" i="26" s="1"/>
  <c r="A379" i="26"/>
  <c r="H379" i="26" s="1"/>
  <c r="I379" i="26" s="1"/>
  <c r="A360" i="26"/>
  <c r="H360" i="26" s="1"/>
  <c r="I360" i="26" s="1"/>
  <c r="A309" i="26"/>
  <c r="H309" i="26" s="1"/>
  <c r="I309" i="26" s="1"/>
  <c r="A286" i="26"/>
  <c r="H286" i="26" s="1"/>
  <c r="I286" i="26" s="1"/>
  <c r="A369" i="26"/>
  <c r="H369" i="26" s="1"/>
  <c r="I369" i="26" s="1"/>
  <c r="A305" i="26"/>
  <c r="H305" i="26" s="1"/>
  <c r="I305" i="26" s="1"/>
  <c r="A335" i="26"/>
  <c r="H335" i="26" s="1"/>
  <c r="I335" i="26" s="1"/>
  <c r="A316" i="26"/>
  <c r="H316" i="26" s="1"/>
  <c r="I316" i="26" s="1"/>
  <c r="A259" i="26"/>
  <c r="H259" i="26" s="1"/>
  <c r="I259" i="26" s="1"/>
  <c r="A253" i="26"/>
  <c r="H253" i="26" s="1"/>
  <c r="I253" i="26" s="1"/>
  <c r="A355" i="26"/>
  <c r="H355" i="26" s="1"/>
  <c r="I355" i="26" s="1"/>
  <c r="A328" i="26"/>
  <c r="H328" i="26" s="1"/>
  <c r="I328" i="26" s="1"/>
  <c r="A277" i="26"/>
  <c r="H277" i="26" s="1"/>
  <c r="I277" i="26" s="1"/>
  <c r="A346" i="26"/>
  <c r="H346" i="26" s="1"/>
  <c r="I346" i="26" s="1"/>
  <c r="A289" i="26"/>
  <c r="H289" i="26" s="1"/>
  <c r="I289" i="26" s="1"/>
  <c r="A343" i="26"/>
  <c r="H343" i="26" s="1"/>
  <c r="I343" i="26" s="1"/>
  <c r="A342" i="26"/>
  <c r="H342" i="26" s="1"/>
  <c r="I342" i="26" s="1"/>
  <c r="A394" i="26"/>
  <c r="H394" i="26" s="1"/>
  <c r="I394" i="26" s="1"/>
  <c r="A312" i="26"/>
  <c r="H312" i="26" s="1"/>
  <c r="I312" i="26" s="1"/>
  <c r="A232" i="26"/>
  <c r="H232" i="26" s="1"/>
  <c r="I232" i="26" s="1"/>
  <c r="A276" i="26"/>
  <c r="H276" i="26" s="1"/>
  <c r="I276" i="26" s="1"/>
  <c r="A345" i="26"/>
  <c r="H345" i="26" s="1"/>
  <c r="I345" i="26" s="1"/>
  <c r="A238" i="26"/>
  <c r="H238" i="26" s="1"/>
  <c r="I238" i="26" s="1"/>
  <c r="A338" i="26"/>
  <c r="H338" i="26" s="1"/>
  <c r="I338" i="26" s="1"/>
  <c r="A324" i="26"/>
  <c r="H324" i="26" s="1"/>
  <c r="I324" i="26" s="1"/>
  <c r="A297" i="26"/>
  <c r="H297" i="26" s="1"/>
  <c r="I297" i="26" s="1"/>
  <c r="A385" i="26"/>
  <c r="H385" i="26" s="1"/>
  <c r="I385" i="26" s="1"/>
  <c r="A368" i="26"/>
  <c r="H368" i="26" s="1"/>
  <c r="I368" i="26" s="1"/>
  <c r="A260" i="26"/>
  <c r="H260" i="26" s="1"/>
  <c r="I260" i="26" s="1"/>
  <c r="A234" i="26"/>
  <c r="H234" i="26" s="1"/>
  <c r="I234" i="26" s="1"/>
  <c r="A326" i="26"/>
  <c r="H326" i="26" s="1"/>
  <c r="I326" i="26" s="1"/>
  <c r="A347" i="26"/>
  <c r="H347" i="26" s="1"/>
  <c r="I347" i="26" s="1"/>
  <c r="A391" i="26"/>
  <c r="H391" i="26" s="1"/>
  <c r="I391" i="26" s="1"/>
  <c r="A269" i="26"/>
  <c r="H269" i="26" s="1"/>
  <c r="I269" i="26" s="1"/>
  <c r="A254" i="26"/>
  <c r="H254" i="26" s="1"/>
  <c r="I254" i="26" s="1"/>
  <c r="A295" i="26"/>
  <c r="H295" i="26" s="1"/>
  <c r="I295" i="26" s="1"/>
  <c r="A279" i="26"/>
  <c r="H279" i="26" s="1"/>
  <c r="I279" i="26" s="1"/>
  <c r="A258" i="26"/>
  <c r="H258" i="26" s="1"/>
  <c r="I258" i="26" s="1"/>
  <c r="A255" i="26"/>
  <c r="H255" i="26" s="1"/>
  <c r="I255" i="26" s="1"/>
  <c r="A390" i="26"/>
  <c r="H390" i="26" s="1"/>
  <c r="I390" i="26" s="1"/>
  <c r="A282" i="26"/>
  <c r="H282" i="26" s="1"/>
  <c r="I282" i="26" s="1"/>
  <c r="A388" i="26"/>
  <c r="H388" i="26" s="1"/>
  <c r="I388" i="26" s="1"/>
  <c r="A261" i="26"/>
  <c r="H261" i="26" s="1"/>
  <c r="I261" i="26" s="1"/>
  <c r="A396" i="26"/>
  <c r="H396" i="26" s="1"/>
  <c r="I396" i="26" s="1"/>
  <c r="A372" i="26"/>
  <c r="H372" i="26" s="1"/>
  <c r="I372" i="26" s="1"/>
  <c r="A273" i="26"/>
  <c r="H273" i="26" s="1"/>
  <c r="I273" i="26" s="1"/>
  <c r="A251" i="26"/>
  <c r="H251" i="26" s="1"/>
  <c r="I251" i="26" s="1"/>
  <c r="A308" i="26"/>
  <c r="H308" i="26" s="1"/>
  <c r="I308" i="26" s="1"/>
  <c r="H57" i="26"/>
  <c r="D57" i="26"/>
  <c r="R57" i="26" s="1"/>
  <c r="C57" i="26"/>
  <c r="AD57" i="26" s="1"/>
  <c r="I57" i="26"/>
  <c r="G57" i="26"/>
  <c r="L57" i="26" s="1"/>
  <c r="M57" i="26" s="1"/>
  <c r="F57" i="26"/>
  <c r="E57" i="26"/>
  <c r="F217" i="26"/>
  <c r="I217" i="26"/>
  <c r="D217" i="26"/>
  <c r="R217" i="26" s="1"/>
  <c r="H217" i="26"/>
  <c r="C217" i="26"/>
  <c r="AD217" i="26" s="1"/>
  <c r="E217" i="26"/>
  <c r="G217" i="26"/>
  <c r="L217" i="26" s="1"/>
  <c r="M217" i="26" s="1"/>
  <c r="G56" i="26"/>
  <c r="L56" i="26" s="1"/>
  <c r="M56" i="26" s="1"/>
  <c r="E56" i="26"/>
  <c r="H56" i="26"/>
  <c r="D56" i="26"/>
  <c r="R56" i="26" s="1"/>
  <c r="C56" i="26"/>
  <c r="AD56" i="26" s="1"/>
  <c r="F56" i="26"/>
  <c r="I56" i="26"/>
  <c r="H190" i="26"/>
  <c r="I190" i="26"/>
  <c r="G190" i="26"/>
  <c r="L190" i="26" s="1"/>
  <c r="M190" i="26" s="1"/>
  <c r="E190" i="26"/>
  <c r="C190" i="26"/>
  <c r="AD190" i="26" s="1"/>
  <c r="F190" i="26"/>
  <c r="D190" i="26"/>
  <c r="R190" i="26" s="1"/>
  <c r="E143" i="26"/>
  <c r="G143" i="26"/>
  <c r="L143" i="26" s="1"/>
  <c r="M143" i="26" s="1"/>
  <c r="D143" i="26"/>
  <c r="R143" i="26" s="1"/>
  <c r="F143" i="26"/>
  <c r="H143" i="26"/>
  <c r="C143" i="26"/>
  <c r="AD143" i="26" s="1"/>
  <c r="I143" i="26"/>
  <c r="C194" i="26"/>
  <c r="AD194" i="26" s="1"/>
  <c r="E194" i="26"/>
  <c r="D194" i="26"/>
  <c r="R194" i="26" s="1"/>
  <c r="H194" i="26"/>
  <c r="I194" i="26"/>
  <c r="F194" i="26"/>
  <c r="G194" i="26"/>
  <c r="L194" i="26" s="1"/>
  <c r="M194" i="26" s="1"/>
  <c r="C66" i="26"/>
  <c r="AD66" i="26" s="1"/>
  <c r="E66" i="26"/>
  <c r="G66" i="26"/>
  <c r="L66" i="26" s="1"/>
  <c r="M66" i="26" s="1"/>
  <c r="I66" i="26"/>
  <c r="D66" i="26"/>
  <c r="R66" i="26" s="1"/>
  <c r="F66" i="26"/>
  <c r="H66" i="26"/>
  <c r="D219" i="26"/>
  <c r="R219" i="26" s="1"/>
  <c r="H219" i="26"/>
  <c r="E219" i="26"/>
  <c r="I219" i="26"/>
  <c r="F219" i="26"/>
  <c r="C219" i="26"/>
  <c r="AD219" i="26" s="1"/>
  <c r="G219" i="26"/>
  <c r="L219" i="26" s="1"/>
  <c r="M219" i="26" s="1"/>
  <c r="D151" i="26"/>
  <c r="R151" i="26" s="1"/>
  <c r="F151" i="26"/>
  <c r="G151" i="26"/>
  <c r="L151" i="26" s="1"/>
  <c r="M151" i="26" s="1"/>
  <c r="H151" i="26"/>
  <c r="I151" i="26"/>
  <c r="E151" i="26"/>
  <c r="C151" i="26"/>
  <c r="AD151" i="26" s="1"/>
  <c r="I103" i="26"/>
  <c r="C103" i="26"/>
  <c r="AD103" i="26" s="1"/>
  <c r="G103" i="26"/>
  <c r="L103" i="26" s="1"/>
  <c r="M103" i="26" s="1"/>
  <c r="H103" i="26"/>
  <c r="E103" i="26"/>
  <c r="D103" i="26"/>
  <c r="R103" i="26" s="1"/>
  <c r="F103" i="26"/>
  <c r="E62" i="26"/>
  <c r="I62" i="26"/>
  <c r="J62" i="26" s="1"/>
  <c r="C62" i="26"/>
  <c r="AD62" i="26" s="1"/>
  <c r="F62" i="26"/>
  <c r="D62" i="26"/>
  <c r="R62" i="26" s="1"/>
  <c r="R63" i="26" s="1"/>
  <c r="H62" i="26"/>
  <c r="G62" i="26"/>
  <c r="L62" i="26" s="1"/>
  <c r="M62" i="26" s="1"/>
  <c r="C184" i="26"/>
  <c r="AD184" i="26" s="1"/>
  <c r="F184" i="26"/>
  <c r="H184" i="26"/>
  <c r="E184" i="26"/>
  <c r="I184" i="26"/>
  <c r="J184" i="26" s="1"/>
  <c r="G184" i="26"/>
  <c r="L184" i="26" s="1"/>
  <c r="M184" i="26" s="1"/>
  <c r="D184" i="26"/>
  <c r="R184" i="26" s="1"/>
  <c r="E65" i="26"/>
  <c r="D65" i="26"/>
  <c r="R65" i="26" s="1"/>
  <c r="C65" i="26"/>
  <c r="AD65" i="26" s="1"/>
  <c r="F65" i="26"/>
  <c r="H65" i="26"/>
  <c r="I65" i="26"/>
  <c r="G65" i="26"/>
  <c r="L65" i="26" s="1"/>
  <c r="M65" i="26" s="1"/>
  <c r="F117" i="26"/>
  <c r="G117" i="26"/>
  <c r="L117" i="26" s="1"/>
  <c r="M117" i="26" s="1"/>
  <c r="I117" i="26"/>
  <c r="C117" i="26"/>
  <c r="AD117" i="26" s="1"/>
  <c r="D117" i="26"/>
  <c r="R117" i="26" s="1"/>
  <c r="H117" i="26"/>
  <c r="E117" i="26"/>
  <c r="E98" i="26"/>
  <c r="D98" i="26"/>
  <c r="R98" i="26" s="1"/>
  <c r="G98" i="26"/>
  <c r="L98" i="26" s="1"/>
  <c r="M98" i="26" s="1"/>
  <c r="C98" i="26"/>
  <c r="AD98" i="26" s="1"/>
  <c r="F98" i="26"/>
  <c r="I98" i="26"/>
  <c r="H98" i="26"/>
  <c r="C102" i="26"/>
  <c r="AD102" i="26" s="1"/>
  <c r="D102" i="26"/>
  <c r="R102" i="26" s="1"/>
  <c r="H102" i="26"/>
  <c r="F102" i="26"/>
  <c r="E102" i="26"/>
  <c r="I102" i="26"/>
  <c r="G102" i="26"/>
  <c r="L102" i="26" s="1"/>
  <c r="M102" i="26" s="1"/>
  <c r="H224" i="26"/>
  <c r="I224" i="26"/>
  <c r="F224" i="26"/>
  <c r="E224" i="26"/>
  <c r="C224" i="26"/>
  <c r="AD224" i="26" s="1"/>
  <c r="G224" i="26"/>
  <c r="L224" i="26" s="1"/>
  <c r="M224" i="26" s="1"/>
  <c r="D224" i="26"/>
  <c r="R224" i="26" s="1"/>
  <c r="C201" i="26"/>
  <c r="AD201" i="26" s="1"/>
  <c r="D201" i="26"/>
  <c r="R201" i="26" s="1"/>
  <c r="G201" i="26"/>
  <c r="L201" i="26" s="1"/>
  <c r="M201" i="26" s="1"/>
  <c r="F201" i="26"/>
  <c r="E201" i="26"/>
  <c r="H201" i="26"/>
  <c r="I201" i="26"/>
  <c r="G118" i="26"/>
  <c r="L118" i="26" s="1"/>
  <c r="M118" i="26" s="1"/>
  <c r="C118" i="26"/>
  <c r="AD118" i="26" s="1"/>
  <c r="E118" i="26"/>
  <c r="F118" i="26"/>
  <c r="I118" i="26"/>
  <c r="D118" i="26"/>
  <c r="R118" i="26" s="1"/>
  <c r="H118" i="26"/>
  <c r="F185" i="26"/>
  <c r="E185" i="26"/>
  <c r="C185" i="26"/>
  <c r="AD185" i="26" s="1"/>
  <c r="I185" i="26"/>
  <c r="G185" i="26"/>
  <c r="L185" i="26" s="1"/>
  <c r="M185" i="26" s="1"/>
  <c r="D185" i="26"/>
  <c r="R185" i="26" s="1"/>
  <c r="H185" i="26"/>
  <c r="F54" i="26"/>
  <c r="G54" i="26"/>
  <c r="L54" i="26" s="1"/>
  <c r="M54" i="26" s="1"/>
  <c r="H54" i="26"/>
  <c r="D54" i="26"/>
  <c r="R54" i="26" s="1"/>
  <c r="E54" i="26"/>
  <c r="I54" i="26"/>
  <c r="C54" i="26"/>
  <c r="AD54" i="26" s="1"/>
  <c r="E128" i="26"/>
  <c r="D128" i="26"/>
  <c r="R128" i="26" s="1"/>
  <c r="F128" i="26"/>
  <c r="H128" i="26"/>
  <c r="C128" i="26"/>
  <c r="AD128" i="26" s="1"/>
  <c r="I128" i="26"/>
  <c r="J128" i="26" s="1"/>
  <c r="G128" i="26"/>
  <c r="L128" i="26" s="1"/>
  <c r="M128" i="26" s="1"/>
  <c r="F76" i="26"/>
  <c r="H76" i="26"/>
  <c r="D76" i="26"/>
  <c r="R76" i="26" s="1"/>
  <c r="E76" i="26"/>
  <c r="I76" i="26"/>
  <c r="C76" i="26"/>
  <c r="AD76" i="26" s="1"/>
  <c r="G76" i="26"/>
  <c r="L76" i="26" s="1"/>
  <c r="M76" i="26" s="1"/>
  <c r="D142" i="26"/>
  <c r="R142" i="26" s="1"/>
  <c r="H142" i="26"/>
  <c r="F142" i="26"/>
  <c r="E142" i="26"/>
  <c r="G142" i="26"/>
  <c r="L142" i="26" s="1"/>
  <c r="M142" i="26" s="1"/>
  <c r="I142" i="26"/>
  <c r="J142" i="26" s="1"/>
  <c r="C142" i="26"/>
  <c r="AD142" i="26" s="1"/>
  <c r="H115" i="26"/>
  <c r="E115" i="26"/>
  <c r="C115" i="26"/>
  <c r="AD115" i="26" s="1"/>
  <c r="G115" i="26"/>
  <c r="L115" i="26" s="1"/>
  <c r="M115" i="26" s="1"/>
  <c r="F115" i="26"/>
  <c r="D115" i="26"/>
  <c r="R115" i="26" s="1"/>
  <c r="I115" i="26"/>
  <c r="C195" i="26"/>
  <c r="AD195" i="26" s="1"/>
  <c r="E195" i="26"/>
  <c r="H195" i="26"/>
  <c r="F195" i="26"/>
  <c r="D195" i="26"/>
  <c r="R195" i="26" s="1"/>
  <c r="G195" i="26"/>
  <c r="L195" i="26" s="1"/>
  <c r="M195" i="26" s="1"/>
  <c r="I195" i="26"/>
  <c r="F123" i="26"/>
  <c r="C123" i="26"/>
  <c r="AD123" i="26" s="1"/>
  <c r="D123" i="26"/>
  <c r="R123" i="26" s="1"/>
  <c r="G123" i="26"/>
  <c r="L123" i="26" s="1"/>
  <c r="M123" i="26" s="1"/>
  <c r="I123" i="26"/>
  <c r="J123" i="26" s="1"/>
  <c r="H123" i="26"/>
  <c r="E123" i="26"/>
  <c r="I111" i="26"/>
  <c r="H111" i="26"/>
  <c r="E111" i="26"/>
  <c r="D111" i="26"/>
  <c r="R111" i="26" s="1"/>
  <c r="G111" i="26"/>
  <c r="L111" i="26" s="1"/>
  <c r="M111" i="26" s="1"/>
  <c r="C111" i="26"/>
  <c r="AD111" i="26" s="1"/>
  <c r="F111" i="26"/>
  <c r="G125" i="26"/>
  <c r="L125" i="26" s="1"/>
  <c r="M125" i="26" s="1"/>
  <c r="E125" i="26"/>
  <c r="D125" i="26"/>
  <c r="R125" i="26" s="1"/>
  <c r="I125" i="26"/>
  <c r="H125" i="26"/>
  <c r="F125" i="26"/>
  <c r="C125" i="26"/>
  <c r="AD125" i="26" s="1"/>
  <c r="C203" i="26"/>
  <c r="AD203" i="26" s="1"/>
  <c r="G203" i="26"/>
  <c r="L203" i="26" s="1"/>
  <c r="M203" i="26" s="1"/>
  <c r="I203" i="26"/>
  <c r="E203" i="26"/>
  <c r="H203" i="26"/>
  <c r="D203" i="26"/>
  <c r="R203" i="26" s="1"/>
  <c r="F203" i="26"/>
  <c r="G169" i="26"/>
  <c r="L169" i="26" s="1"/>
  <c r="M169" i="26" s="1"/>
  <c r="E169" i="26"/>
  <c r="C169" i="26"/>
  <c r="AD169" i="26" s="1"/>
  <c r="F169" i="26"/>
  <c r="I169" i="26"/>
  <c r="H169" i="26"/>
  <c r="D169" i="26"/>
  <c r="R169" i="26" s="1"/>
  <c r="H127" i="26"/>
  <c r="F127" i="26"/>
  <c r="I127" i="26"/>
  <c r="G127" i="26"/>
  <c r="L127" i="26" s="1"/>
  <c r="M127" i="26" s="1"/>
  <c r="E127" i="26"/>
  <c r="C127" i="26"/>
  <c r="AD127" i="26" s="1"/>
  <c r="D127" i="26"/>
  <c r="R127" i="26" s="1"/>
  <c r="F122" i="26"/>
  <c r="I122" i="26"/>
  <c r="E122" i="26"/>
  <c r="D122" i="26"/>
  <c r="R122" i="26" s="1"/>
  <c r="C122" i="26"/>
  <c r="AD122" i="26" s="1"/>
  <c r="H122" i="26"/>
  <c r="G122" i="26"/>
  <c r="L122" i="26" s="1"/>
  <c r="M122" i="26" s="1"/>
  <c r="D155" i="26"/>
  <c r="R155" i="26" s="1"/>
  <c r="H155" i="26"/>
  <c r="G155" i="26"/>
  <c r="L155" i="26" s="1"/>
  <c r="M155" i="26" s="1"/>
  <c r="E155" i="26"/>
  <c r="I155" i="26"/>
  <c r="J155" i="26" s="1"/>
  <c r="F155" i="26"/>
  <c r="C155" i="26"/>
  <c r="AD155" i="26" s="1"/>
  <c r="I85" i="26"/>
  <c r="E85" i="26"/>
  <c r="G85" i="26"/>
  <c r="L85" i="26" s="1"/>
  <c r="M85" i="26" s="1"/>
  <c r="C85" i="26"/>
  <c r="AD85" i="26" s="1"/>
  <c r="F85" i="26"/>
  <c r="D85" i="26"/>
  <c r="R85" i="26" s="1"/>
  <c r="H85" i="26"/>
  <c r="F114" i="26"/>
  <c r="G114" i="26"/>
  <c r="L114" i="26" s="1"/>
  <c r="M114" i="26" s="1"/>
  <c r="D114" i="26"/>
  <c r="R114" i="26" s="1"/>
  <c r="H114" i="26"/>
  <c r="E114" i="26"/>
  <c r="I114" i="26"/>
  <c r="C114" i="26"/>
  <c r="AD114" i="26" s="1"/>
  <c r="F116" i="26"/>
  <c r="E116" i="26"/>
  <c r="D116" i="26"/>
  <c r="R116" i="26" s="1"/>
  <c r="H116" i="26"/>
  <c r="C116" i="26"/>
  <c r="AD116" i="26" s="1"/>
  <c r="G116" i="26"/>
  <c r="L116" i="26" s="1"/>
  <c r="M116" i="26" s="1"/>
  <c r="I116" i="26"/>
  <c r="J116" i="26" s="1"/>
  <c r="I63" i="26"/>
  <c r="J63" i="26" s="1"/>
  <c r="G63" i="26"/>
  <c r="L63" i="26" s="1"/>
  <c r="M63" i="26" s="1"/>
  <c r="H63" i="26"/>
  <c r="E63" i="26"/>
  <c r="D63" i="26"/>
  <c r="F63" i="26"/>
  <c r="C63" i="26"/>
  <c r="AD63" i="26" s="1"/>
  <c r="D100" i="26"/>
  <c r="R100" i="26" s="1"/>
  <c r="H100" i="26"/>
  <c r="C100" i="26"/>
  <c r="AD100" i="26" s="1"/>
  <c r="I100" i="26"/>
  <c r="G100" i="26"/>
  <c r="L100" i="26" s="1"/>
  <c r="M100" i="26" s="1"/>
  <c r="F100" i="26"/>
  <c r="E100" i="26"/>
  <c r="C188" i="26"/>
  <c r="AD188" i="26" s="1"/>
  <c r="G188" i="26"/>
  <c r="L188" i="26" s="1"/>
  <c r="M188" i="26" s="1"/>
  <c r="H188" i="26"/>
  <c r="D188" i="26"/>
  <c r="E188" i="26"/>
  <c r="I188" i="26"/>
  <c r="F188" i="26"/>
  <c r="G186" i="26"/>
  <c r="L186" i="26" s="1"/>
  <c r="M186" i="26" s="1"/>
  <c r="F186" i="26"/>
  <c r="E186" i="26"/>
  <c r="C186" i="26"/>
  <c r="AD186" i="26" s="1"/>
  <c r="H186" i="26"/>
  <c r="I186" i="26"/>
  <c r="D186" i="26"/>
  <c r="R186" i="26" s="1"/>
  <c r="I175" i="26"/>
  <c r="D175" i="26"/>
  <c r="R175" i="26" s="1"/>
  <c r="C175" i="26"/>
  <c r="AD175" i="26" s="1"/>
  <c r="H175" i="26"/>
  <c r="G175" i="26"/>
  <c r="L175" i="26" s="1"/>
  <c r="M175" i="26" s="1"/>
  <c r="E175" i="26"/>
  <c r="F175" i="26"/>
  <c r="G168" i="26"/>
  <c r="L168" i="26" s="1"/>
  <c r="M168" i="26" s="1"/>
  <c r="C168" i="26"/>
  <c r="AD168" i="26" s="1"/>
  <c r="I168" i="26"/>
  <c r="E168" i="26"/>
  <c r="F168" i="26"/>
  <c r="D168" i="26"/>
  <c r="R168" i="26" s="1"/>
  <c r="H168" i="26"/>
  <c r="E197" i="26"/>
  <c r="G197" i="26"/>
  <c r="L197" i="26" s="1"/>
  <c r="M197" i="26" s="1"/>
  <c r="I197" i="26"/>
  <c r="H197" i="26"/>
  <c r="C197" i="26"/>
  <c r="AD197" i="26" s="1"/>
  <c r="F197" i="26"/>
  <c r="D197" i="26"/>
  <c r="R197" i="26" s="1"/>
  <c r="F209" i="26"/>
  <c r="C209" i="26"/>
  <c r="AD209" i="26" s="1"/>
  <c r="H209" i="26"/>
  <c r="I209" i="26"/>
  <c r="D209" i="26"/>
  <c r="R209" i="26" s="1"/>
  <c r="E209" i="26"/>
  <c r="G209" i="26"/>
  <c r="L209" i="26" s="1"/>
  <c r="M209" i="26" s="1"/>
  <c r="F83" i="26"/>
  <c r="H83" i="26"/>
  <c r="I83" i="26"/>
  <c r="G83" i="26"/>
  <c r="L83" i="26" s="1"/>
  <c r="M83" i="26" s="1"/>
  <c r="C83" i="26"/>
  <c r="AD83" i="26" s="1"/>
  <c r="D83" i="26"/>
  <c r="R83" i="26" s="1"/>
  <c r="E83" i="26"/>
  <c r="D144" i="26"/>
  <c r="R144" i="26" s="1"/>
  <c r="C144" i="26"/>
  <c r="AD144" i="26" s="1"/>
  <c r="H144" i="26"/>
  <c r="E144" i="26"/>
  <c r="I144" i="26"/>
  <c r="F144" i="26"/>
  <c r="G144" i="26"/>
  <c r="L144" i="26" s="1"/>
  <c r="M144" i="26" s="1"/>
  <c r="G99" i="26"/>
  <c r="L99" i="26" s="1"/>
  <c r="M99" i="26" s="1"/>
  <c r="E99" i="26"/>
  <c r="I99" i="26"/>
  <c r="C99" i="26"/>
  <c r="AD99" i="26" s="1"/>
  <c r="H99" i="26"/>
  <c r="F99" i="26"/>
  <c r="D99" i="26"/>
  <c r="R99" i="26" s="1"/>
  <c r="I221" i="26"/>
  <c r="D221" i="26"/>
  <c r="R221" i="26" s="1"/>
  <c r="F221" i="26"/>
  <c r="E221" i="26"/>
  <c r="C221" i="26"/>
  <c r="AD221" i="26" s="1"/>
  <c r="G221" i="26"/>
  <c r="L221" i="26" s="1"/>
  <c r="M221" i="26" s="1"/>
  <c r="H221" i="26"/>
  <c r="H153" i="26"/>
  <c r="G153" i="26"/>
  <c r="L153" i="26" s="1"/>
  <c r="M153" i="26" s="1"/>
  <c r="F153" i="26"/>
  <c r="D153" i="26"/>
  <c r="R153" i="26" s="1"/>
  <c r="I153" i="26"/>
  <c r="J153" i="26" s="1"/>
  <c r="E153" i="26"/>
  <c r="C153" i="26"/>
  <c r="AD153" i="26" s="1"/>
  <c r="F214" i="26"/>
  <c r="E214" i="26"/>
  <c r="C214" i="26"/>
  <c r="AD214" i="26" s="1"/>
  <c r="I214" i="26"/>
  <c r="J214" i="26" s="1"/>
  <c r="G214" i="26"/>
  <c r="L214" i="26" s="1"/>
  <c r="M214" i="26" s="1"/>
  <c r="D214" i="26"/>
  <c r="R214" i="26" s="1"/>
  <c r="H214" i="26"/>
  <c r="F216" i="26"/>
  <c r="I216" i="26"/>
  <c r="D216" i="26"/>
  <c r="R216" i="26" s="1"/>
  <c r="C216" i="26"/>
  <c r="AD216" i="26" s="1"/>
  <c r="E216" i="26"/>
  <c r="H216" i="26"/>
  <c r="G216" i="26"/>
  <c r="L216" i="26" s="1"/>
  <c r="M216" i="26" s="1"/>
  <c r="E176" i="26"/>
  <c r="D176" i="26"/>
  <c r="R176" i="26" s="1"/>
  <c r="G176" i="26"/>
  <c r="L176" i="26" s="1"/>
  <c r="M176" i="26" s="1"/>
  <c r="C176" i="26"/>
  <c r="AD176" i="26" s="1"/>
  <c r="I176" i="26"/>
  <c r="H176" i="26"/>
  <c r="F176" i="26"/>
  <c r="G150" i="26"/>
  <c r="L150" i="26" s="1"/>
  <c r="M150" i="26" s="1"/>
  <c r="C150" i="26"/>
  <c r="AD150" i="26" s="1"/>
  <c r="H150" i="26"/>
  <c r="I150" i="26"/>
  <c r="D150" i="26"/>
  <c r="R150" i="26" s="1"/>
  <c r="F150" i="26"/>
  <c r="E150" i="26"/>
  <c r="G157" i="26"/>
  <c r="L157" i="26" s="1"/>
  <c r="M157" i="26" s="1"/>
  <c r="E157" i="26"/>
  <c r="D157" i="26"/>
  <c r="R157" i="26" s="1"/>
  <c r="C157" i="26"/>
  <c r="AD157" i="26" s="1"/>
  <c r="H157" i="26"/>
  <c r="I157" i="26"/>
  <c r="F157" i="26"/>
  <c r="E58" i="26"/>
  <c r="C58" i="26"/>
  <c r="AD58" i="26" s="1"/>
  <c r="I58" i="26"/>
  <c r="J58" i="26" s="1"/>
  <c r="F58" i="26"/>
  <c r="G58" i="26"/>
  <c r="L58" i="26" s="1"/>
  <c r="M58" i="26" s="1"/>
  <c r="D58" i="26"/>
  <c r="R58" i="26" s="1"/>
  <c r="H58" i="26"/>
  <c r="C60" i="26"/>
  <c r="AD60" i="26" s="1"/>
  <c r="F60" i="26"/>
  <c r="I60" i="26"/>
  <c r="H60" i="26"/>
  <c r="G60" i="26"/>
  <c r="L60" i="26" s="1"/>
  <c r="M60" i="26" s="1"/>
  <c r="D60" i="26"/>
  <c r="R60" i="26" s="1"/>
  <c r="E60" i="26"/>
  <c r="I171" i="26"/>
  <c r="F171" i="26"/>
  <c r="C171" i="26"/>
  <c r="AD171" i="26" s="1"/>
  <c r="D171" i="26"/>
  <c r="R171" i="26" s="1"/>
  <c r="G171" i="26"/>
  <c r="L171" i="26" s="1"/>
  <c r="M171" i="26" s="1"/>
  <c r="H171" i="26"/>
  <c r="E171" i="26"/>
  <c r="D158" i="26"/>
  <c r="R158" i="26" s="1"/>
  <c r="I158" i="26"/>
  <c r="H158" i="26"/>
  <c r="G158" i="26"/>
  <c r="L158" i="26" s="1"/>
  <c r="M158" i="26" s="1"/>
  <c r="C158" i="26"/>
  <c r="AD158" i="26" s="1"/>
  <c r="E158" i="26"/>
  <c r="F158" i="26"/>
  <c r="H93" i="26"/>
  <c r="G93" i="26"/>
  <c r="L93" i="26" s="1"/>
  <c r="M93" i="26" s="1"/>
  <c r="D93" i="26"/>
  <c r="R93" i="26" s="1"/>
  <c r="C93" i="26"/>
  <c r="AD93" i="26" s="1"/>
  <c r="F93" i="26"/>
  <c r="E93" i="26"/>
  <c r="I93" i="26"/>
  <c r="J93" i="26" s="1"/>
  <c r="D137" i="26"/>
  <c r="R137" i="26" s="1"/>
  <c r="R138" i="26" s="1"/>
  <c r="C137" i="26"/>
  <c r="AD137" i="26" s="1"/>
  <c r="G137" i="26"/>
  <c r="L137" i="26" s="1"/>
  <c r="M137" i="26" s="1"/>
  <c r="F137" i="26"/>
  <c r="H137" i="26"/>
  <c r="E137" i="26"/>
  <c r="I137" i="26"/>
  <c r="I223" i="26"/>
  <c r="G223" i="26"/>
  <c r="L223" i="26" s="1"/>
  <c r="M223" i="26" s="1"/>
  <c r="F223" i="26"/>
  <c r="D223" i="26"/>
  <c r="R223" i="26" s="1"/>
  <c r="H223" i="26"/>
  <c r="E223" i="26"/>
  <c r="C223" i="26"/>
  <c r="AD223" i="26" s="1"/>
  <c r="G154" i="26"/>
  <c r="L154" i="26" s="1"/>
  <c r="M154" i="26" s="1"/>
  <c r="D154" i="26"/>
  <c r="R154" i="26" s="1"/>
  <c r="I154" i="26"/>
  <c r="C154" i="26"/>
  <c r="AD154" i="26" s="1"/>
  <c r="F154" i="26"/>
  <c r="E154" i="26"/>
  <c r="H154" i="26"/>
  <c r="F212" i="26"/>
  <c r="H212" i="26"/>
  <c r="D212" i="26"/>
  <c r="R212" i="26" s="1"/>
  <c r="R213" i="26" s="1"/>
  <c r="I212" i="26"/>
  <c r="C212" i="26"/>
  <c r="AD212" i="26" s="1"/>
  <c r="G212" i="26"/>
  <c r="L212" i="26" s="1"/>
  <c r="M212" i="26" s="1"/>
  <c r="E212" i="26"/>
  <c r="D53" i="26"/>
  <c r="R53" i="26" s="1"/>
  <c r="C53" i="26"/>
  <c r="AD53" i="26" s="1"/>
  <c r="F53" i="26"/>
  <c r="E53" i="26"/>
  <c r="H53" i="26"/>
  <c r="I53" i="26"/>
  <c r="G53" i="26"/>
  <c r="L53" i="26" s="1"/>
  <c r="M53" i="26" s="1"/>
  <c r="I152" i="26"/>
  <c r="J152" i="26" s="1"/>
  <c r="D152" i="26"/>
  <c r="R152" i="26" s="1"/>
  <c r="C152" i="26"/>
  <c r="AD152" i="26" s="1"/>
  <c r="F152" i="26"/>
  <c r="H152" i="26"/>
  <c r="K152" i="26" s="1"/>
  <c r="G152" i="26"/>
  <c r="L152" i="26" s="1"/>
  <c r="M152" i="26" s="1"/>
  <c r="E152" i="26"/>
  <c r="D147" i="26"/>
  <c r="R147" i="26" s="1"/>
  <c r="H147" i="26"/>
  <c r="I147" i="26"/>
  <c r="E147" i="26"/>
  <c r="G147" i="26"/>
  <c r="L147" i="26" s="1"/>
  <c r="M147" i="26" s="1"/>
  <c r="C147" i="26"/>
  <c r="AD147" i="26" s="1"/>
  <c r="F147" i="26"/>
  <c r="F91" i="26"/>
  <c r="H91" i="26"/>
  <c r="D91" i="26"/>
  <c r="R91" i="26" s="1"/>
  <c r="E91" i="26"/>
  <c r="C91" i="26"/>
  <c r="AD91" i="26" s="1"/>
  <c r="I91" i="26"/>
  <c r="J91" i="26" s="1"/>
  <c r="G91" i="26"/>
  <c r="L91" i="26" s="1"/>
  <c r="M91" i="26" s="1"/>
  <c r="I187" i="26"/>
  <c r="F187" i="26"/>
  <c r="G187" i="26"/>
  <c r="L187" i="26" s="1"/>
  <c r="M187" i="26" s="1"/>
  <c r="D187" i="26"/>
  <c r="R187" i="26" s="1"/>
  <c r="R188" i="26" s="1"/>
  <c r="H187" i="26"/>
  <c r="E187" i="26"/>
  <c r="C187" i="26"/>
  <c r="AD187" i="26" s="1"/>
  <c r="D189" i="26"/>
  <c r="R189" i="26" s="1"/>
  <c r="F189" i="26"/>
  <c r="E189" i="26"/>
  <c r="I189" i="26"/>
  <c r="J189" i="26" s="1"/>
  <c r="G189" i="26"/>
  <c r="L189" i="26" s="1"/>
  <c r="M189" i="26" s="1"/>
  <c r="C189" i="26"/>
  <c r="AD189" i="26" s="1"/>
  <c r="H189" i="26"/>
  <c r="D121" i="26"/>
  <c r="R121" i="26" s="1"/>
  <c r="C121" i="26"/>
  <c r="AD121" i="26" s="1"/>
  <c r="H121" i="26"/>
  <c r="I121" i="26"/>
  <c r="E121" i="26"/>
  <c r="F121" i="26"/>
  <c r="G121" i="26"/>
  <c r="L121" i="26" s="1"/>
  <c r="M121" i="26" s="1"/>
  <c r="G177" i="26"/>
  <c r="L177" i="26" s="1"/>
  <c r="M177" i="26" s="1"/>
  <c r="F177" i="26"/>
  <c r="C177" i="26"/>
  <c r="AD177" i="26" s="1"/>
  <c r="I177" i="26"/>
  <c r="H177" i="26"/>
  <c r="D177" i="26"/>
  <c r="R177" i="26" s="1"/>
  <c r="E177" i="26"/>
  <c r="G51" i="26"/>
  <c r="L51" i="26" s="1"/>
  <c r="M51" i="26" s="1"/>
  <c r="D51" i="26"/>
  <c r="R51" i="26" s="1"/>
  <c r="H51" i="26"/>
  <c r="F51" i="26"/>
  <c r="C51" i="26"/>
  <c r="AD51" i="26" s="1"/>
  <c r="I51" i="26"/>
  <c r="E51" i="26"/>
  <c r="E97" i="26"/>
  <c r="C97" i="26"/>
  <c r="AD97" i="26" s="1"/>
  <c r="H97" i="26"/>
  <c r="G97" i="26"/>
  <c r="L97" i="26" s="1"/>
  <c r="M97" i="26" s="1"/>
  <c r="D97" i="26"/>
  <c r="R97" i="26" s="1"/>
  <c r="F97" i="26"/>
  <c r="I97" i="26"/>
  <c r="D181" i="26"/>
  <c r="R181" i="26" s="1"/>
  <c r="E181" i="26"/>
  <c r="C181" i="26"/>
  <c r="AD181" i="26" s="1"/>
  <c r="I181" i="26"/>
  <c r="G181" i="26"/>
  <c r="L181" i="26" s="1"/>
  <c r="M181" i="26" s="1"/>
  <c r="F181" i="26"/>
  <c r="H181" i="26"/>
  <c r="D156" i="26"/>
  <c r="R156" i="26" s="1"/>
  <c r="G156" i="26"/>
  <c r="L156" i="26" s="1"/>
  <c r="M156" i="26" s="1"/>
  <c r="I156" i="26"/>
  <c r="J156" i="26" s="1"/>
  <c r="C156" i="26"/>
  <c r="AD156" i="26" s="1"/>
  <c r="E156" i="26"/>
  <c r="H156" i="26"/>
  <c r="F156" i="26"/>
  <c r="I126" i="26"/>
  <c r="G126" i="26"/>
  <c r="L126" i="26" s="1"/>
  <c r="M126" i="26" s="1"/>
  <c r="F126" i="26"/>
  <c r="D126" i="26"/>
  <c r="R126" i="26" s="1"/>
  <c r="E126" i="26"/>
  <c r="C126" i="26"/>
  <c r="AD126" i="26" s="1"/>
  <c r="H126" i="26"/>
  <c r="E109" i="26"/>
  <c r="F109" i="26"/>
  <c r="D109" i="26"/>
  <c r="R109" i="26" s="1"/>
  <c r="H109" i="26"/>
  <c r="G109" i="26"/>
  <c r="L109" i="26" s="1"/>
  <c r="M109" i="26" s="1"/>
  <c r="I109" i="26"/>
  <c r="C109" i="26"/>
  <c r="AD109" i="26" s="1"/>
  <c r="H90" i="26"/>
  <c r="E90" i="26"/>
  <c r="I90" i="26"/>
  <c r="G90" i="26"/>
  <c r="L90" i="26" s="1"/>
  <c r="M90" i="26" s="1"/>
  <c r="C90" i="26"/>
  <c r="AD90" i="26" s="1"/>
  <c r="D90" i="26"/>
  <c r="R90" i="26" s="1"/>
  <c r="F90" i="26"/>
  <c r="H182" i="26"/>
  <c r="I182" i="26"/>
  <c r="J182" i="26" s="1"/>
  <c r="G182" i="26"/>
  <c r="L182" i="26" s="1"/>
  <c r="M182" i="26" s="1"/>
  <c r="F182" i="26"/>
  <c r="E182" i="26"/>
  <c r="C182" i="26"/>
  <c r="AD182" i="26" s="1"/>
  <c r="D182" i="26"/>
  <c r="R182" i="26" s="1"/>
  <c r="H148" i="26"/>
  <c r="E148" i="26"/>
  <c r="I148" i="26"/>
  <c r="F148" i="26"/>
  <c r="C148" i="26"/>
  <c r="AD148" i="26" s="1"/>
  <c r="D148" i="26"/>
  <c r="R148" i="26" s="1"/>
  <c r="G148" i="26"/>
  <c r="L148" i="26" s="1"/>
  <c r="M148" i="26" s="1"/>
  <c r="E55" i="26"/>
  <c r="D55" i="26"/>
  <c r="R55" i="26" s="1"/>
  <c r="F55" i="26"/>
  <c r="H55" i="26"/>
  <c r="C55" i="26"/>
  <c r="AD55" i="26" s="1"/>
  <c r="G55" i="26"/>
  <c r="L55" i="26" s="1"/>
  <c r="M55" i="26" s="1"/>
  <c r="I55" i="26"/>
  <c r="D198" i="26"/>
  <c r="R198" i="26" s="1"/>
  <c r="C198" i="26"/>
  <c r="AD198" i="26" s="1"/>
  <c r="E198" i="26"/>
  <c r="I198" i="26"/>
  <c r="F198" i="26"/>
  <c r="G198" i="26"/>
  <c r="L198" i="26" s="1"/>
  <c r="M198" i="26" s="1"/>
  <c r="H198" i="26"/>
  <c r="C59" i="26"/>
  <c r="AD59" i="26" s="1"/>
  <c r="E59" i="26"/>
  <c r="F59" i="26"/>
  <c r="D59" i="26"/>
  <c r="R59" i="26" s="1"/>
  <c r="G59" i="26"/>
  <c r="L59" i="26" s="1"/>
  <c r="M59" i="26" s="1"/>
  <c r="H59" i="26"/>
  <c r="I59" i="26"/>
  <c r="D160" i="26"/>
  <c r="R160" i="26" s="1"/>
  <c r="H160" i="26"/>
  <c r="E160" i="26"/>
  <c r="I160" i="26"/>
  <c r="J160" i="26" s="1"/>
  <c r="C160" i="26"/>
  <c r="AD160" i="26" s="1"/>
  <c r="F160" i="26"/>
  <c r="G160" i="26"/>
  <c r="L160" i="26" s="1"/>
  <c r="M160" i="26" s="1"/>
  <c r="H165" i="26"/>
  <c r="D165" i="26"/>
  <c r="R165" i="26" s="1"/>
  <c r="G165" i="26"/>
  <c r="L165" i="26" s="1"/>
  <c r="M165" i="26" s="1"/>
  <c r="F165" i="26"/>
  <c r="E165" i="26"/>
  <c r="I165" i="26"/>
  <c r="C165" i="26"/>
  <c r="AD165" i="26" s="1"/>
  <c r="C167" i="26"/>
  <c r="AD167" i="26" s="1"/>
  <c r="I167" i="26"/>
  <c r="F167" i="26"/>
  <c r="G167" i="26"/>
  <c r="L167" i="26" s="1"/>
  <c r="M167" i="26" s="1"/>
  <c r="D167" i="26"/>
  <c r="R167" i="26" s="1"/>
  <c r="E167" i="26"/>
  <c r="H167" i="26"/>
  <c r="H69" i="26"/>
  <c r="F69" i="26"/>
  <c r="C69" i="26"/>
  <c r="AD69" i="26" s="1"/>
  <c r="D69" i="26"/>
  <c r="R69" i="26" s="1"/>
  <c r="E69" i="26"/>
  <c r="G69" i="26"/>
  <c r="L69" i="26" s="1"/>
  <c r="M69" i="26" s="1"/>
  <c r="I69" i="26"/>
  <c r="J69" i="26" s="1"/>
  <c r="E82" i="26"/>
  <c r="F82" i="26"/>
  <c r="D82" i="26"/>
  <c r="R82" i="26" s="1"/>
  <c r="H82" i="26"/>
  <c r="I82" i="26"/>
  <c r="J82" i="26" s="1"/>
  <c r="G82" i="26"/>
  <c r="L82" i="26" s="1"/>
  <c r="M82" i="26" s="1"/>
  <c r="C82" i="26"/>
  <c r="AD82" i="26" s="1"/>
  <c r="D141" i="26"/>
  <c r="R141" i="26" s="1"/>
  <c r="H141" i="26"/>
  <c r="G141" i="26"/>
  <c r="L141" i="26" s="1"/>
  <c r="M141" i="26" s="1"/>
  <c r="F141" i="26"/>
  <c r="C141" i="26"/>
  <c r="AD141" i="26" s="1"/>
  <c r="E141" i="26"/>
  <c r="I141" i="26"/>
  <c r="H208" i="26"/>
  <c r="E208" i="26"/>
  <c r="I208" i="26"/>
  <c r="F208" i="26"/>
  <c r="C208" i="26"/>
  <c r="AD208" i="26" s="1"/>
  <c r="G208" i="26"/>
  <c r="L208" i="26" s="1"/>
  <c r="M208" i="26" s="1"/>
  <c r="D208" i="26"/>
  <c r="R208" i="26" s="1"/>
  <c r="F204" i="26"/>
  <c r="C204" i="26"/>
  <c r="AD204" i="26" s="1"/>
  <c r="D204" i="26"/>
  <c r="R204" i="26" s="1"/>
  <c r="G204" i="26"/>
  <c r="L204" i="26" s="1"/>
  <c r="M204" i="26" s="1"/>
  <c r="H204" i="26"/>
  <c r="E204" i="26"/>
  <c r="I204" i="26"/>
  <c r="J204" i="26" s="1"/>
  <c r="H161" i="26"/>
  <c r="F161" i="26"/>
  <c r="G161" i="26"/>
  <c r="L161" i="26" s="1"/>
  <c r="M161" i="26" s="1"/>
  <c r="I161" i="26"/>
  <c r="J161" i="26" s="1"/>
  <c r="C161" i="26"/>
  <c r="AD161" i="26" s="1"/>
  <c r="E161" i="26"/>
  <c r="D161" i="26"/>
  <c r="R161" i="26" s="1"/>
  <c r="G202" i="26"/>
  <c r="L202" i="26" s="1"/>
  <c r="M202" i="26" s="1"/>
  <c r="E202" i="26"/>
  <c r="D202" i="26"/>
  <c r="R202" i="26" s="1"/>
  <c r="F202" i="26"/>
  <c r="H202" i="26"/>
  <c r="C202" i="26"/>
  <c r="AD202" i="26" s="1"/>
  <c r="I202" i="26"/>
  <c r="C64" i="26"/>
  <c r="AD64" i="26" s="1"/>
  <c r="E64" i="26"/>
  <c r="I64" i="26"/>
  <c r="D64" i="26"/>
  <c r="R64" i="26" s="1"/>
  <c r="F64" i="26"/>
  <c r="H64" i="26"/>
  <c r="G64" i="26"/>
  <c r="L64" i="26" s="1"/>
  <c r="M64" i="26" s="1"/>
  <c r="F210" i="26"/>
  <c r="I210" i="26"/>
  <c r="J210" i="26" s="1"/>
  <c r="C210" i="26"/>
  <c r="AD210" i="26" s="1"/>
  <c r="E210" i="26"/>
  <c r="G210" i="26"/>
  <c r="L210" i="26" s="1"/>
  <c r="M210" i="26" s="1"/>
  <c r="H210" i="26"/>
  <c r="D210" i="26"/>
  <c r="R210" i="26" s="1"/>
  <c r="H164" i="26"/>
  <c r="C164" i="26"/>
  <c r="AD164" i="26" s="1"/>
  <c r="E164" i="26"/>
  <c r="G164" i="26"/>
  <c r="L164" i="26" s="1"/>
  <c r="M164" i="26" s="1"/>
  <c r="D164" i="26"/>
  <c r="R164" i="26" s="1"/>
  <c r="I164" i="26"/>
  <c r="F164" i="26"/>
  <c r="H193" i="26"/>
  <c r="D193" i="26"/>
  <c r="R193" i="26" s="1"/>
  <c r="G193" i="26"/>
  <c r="L193" i="26" s="1"/>
  <c r="M193" i="26" s="1"/>
  <c r="F193" i="26"/>
  <c r="I193" i="26"/>
  <c r="E193" i="26"/>
  <c r="C193" i="26"/>
  <c r="AD193" i="26" s="1"/>
  <c r="C206" i="26"/>
  <c r="AD206" i="26" s="1"/>
  <c r="D206" i="26"/>
  <c r="R206" i="26" s="1"/>
  <c r="I206" i="26"/>
  <c r="H206" i="26"/>
  <c r="E206" i="26"/>
  <c r="G206" i="26"/>
  <c r="L206" i="26" s="1"/>
  <c r="M206" i="26" s="1"/>
  <c r="F206" i="26"/>
  <c r="C173" i="26"/>
  <c r="AD173" i="26" s="1"/>
  <c r="F173" i="26"/>
  <c r="G173" i="26"/>
  <c r="L173" i="26" s="1"/>
  <c r="M173" i="26" s="1"/>
  <c r="H173" i="26"/>
  <c r="D173" i="26"/>
  <c r="R173" i="26" s="1"/>
  <c r="E173" i="26"/>
  <c r="I173" i="26"/>
  <c r="J173" i="26" s="1"/>
  <c r="E106" i="26"/>
  <c r="C106" i="26"/>
  <c r="AD106" i="26" s="1"/>
  <c r="F106" i="26"/>
  <c r="D106" i="26"/>
  <c r="R106" i="26" s="1"/>
  <c r="G106" i="26"/>
  <c r="L106" i="26" s="1"/>
  <c r="M106" i="26" s="1"/>
  <c r="I106" i="26"/>
  <c r="H106" i="26"/>
  <c r="F211" i="26"/>
  <c r="D211" i="26"/>
  <c r="R211" i="26" s="1"/>
  <c r="C211" i="26"/>
  <c r="AD211" i="26" s="1"/>
  <c r="H211" i="26"/>
  <c r="G211" i="26"/>
  <c r="L211" i="26" s="1"/>
  <c r="M211" i="26" s="1"/>
  <c r="E211" i="26"/>
  <c r="I211" i="26"/>
  <c r="J211" i="26" s="1"/>
  <c r="G139" i="26"/>
  <c r="L139" i="26" s="1"/>
  <c r="M139" i="26" s="1"/>
  <c r="E139" i="26"/>
  <c r="F139" i="26"/>
  <c r="H139" i="26"/>
  <c r="I139" i="26"/>
  <c r="J139" i="26" s="1"/>
  <c r="C139" i="26"/>
  <c r="AD139" i="26" s="1"/>
  <c r="D139" i="26"/>
  <c r="R139" i="26" s="1"/>
  <c r="G78" i="26"/>
  <c r="L78" i="26" s="1"/>
  <c r="M78" i="26" s="1"/>
  <c r="C78" i="26"/>
  <c r="AD78" i="26" s="1"/>
  <c r="I78" i="26"/>
  <c r="J78" i="26" s="1"/>
  <c r="D78" i="26"/>
  <c r="R78" i="26" s="1"/>
  <c r="E78" i="26"/>
  <c r="H78" i="26"/>
  <c r="F78" i="26"/>
  <c r="H67" i="26"/>
  <c r="I67" i="26"/>
  <c r="J67" i="26" s="1"/>
  <c r="C67" i="26"/>
  <c r="AD67" i="26" s="1"/>
  <c r="G67" i="26"/>
  <c r="L67" i="26" s="1"/>
  <c r="M67" i="26" s="1"/>
  <c r="F67" i="26"/>
  <c r="E67" i="26"/>
  <c r="D67" i="26"/>
  <c r="R67" i="26" s="1"/>
  <c r="F72" i="26"/>
  <c r="E72" i="26"/>
  <c r="H72" i="26"/>
  <c r="D72" i="26"/>
  <c r="R72" i="26" s="1"/>
  <c r="C72" i="26"/>
  <c r="AD72" i="26" s="1"/>
  <c r="G72" i="26"/>
  <c r="L72" i="26" s="1"/>
  <c r="M72" i="26" s="1"/>
  <c r="I72" i="26"/>
  <c r="G222" i="26"/>
  <c r="L222" i="26" s="1"/>
  <c r="M222" i="26" s="1"/>
  <c r="C222" i="26"/>
  <c r="AD222" i="26" s="1"/>
  <c r="E222" i="26"/>
  <c r="F222" i="26"/>
  <c r="D222" i="26"/>
  <c r="R222" i="26" s="1"/>
  <c r="I222" i="26"/>
  <c r="J222" i="26" s="1"/>
  <c r="H222" i="26"/>
  <c r="D179" i="26"/>
  <c r="R179" i="26" s="1"/>
  <c r="G179" i="26"/>
  <c r="L179" i="26" s="1"/>
  <c r="M179" i="26" s="1"/>
  <c r="E179" i="26"/>
  <c r="I179" i="26"/>
  <c r="H179" i="26"/>
  <c r="F179" i="26"/>
  <c r="C179" i="26"/>
  <c r="AD179" i="26" s="1"/>
  <c r="D75" i="26"/>
  <c r="R75" i="26" s="1"/>
  <c r="F75" i="26"/>
  <c r="H75" i="26"/>
  <c r="G75" i="26"/>
  <c r="L75" i="26" s="1"/>
  <c r="M75" i="26" s="1"/>
  <c r="I75" i="26"/>
  <c r="C75" i="26"/>
  <c r="AD75" i="26" s="1"/>
  <c r="E75" i="26"/>
  <c r="G73" i="26"/>
  <c r="L73" i="26" s="1"/>
  <c r="M73" i="26" s="1"/>
  <c r="F73" i="26"/>
  <c r="D73" i="26"/>
  <c r="R73" i="26" s="1"/>
  <c r="H73" i="26"/>
  <c r="E73" i="26"/>
  <c r="I73" i="26"/>
  <c r="C73" i="26"/>
  <c r="AD73" i="26" s="1"/>
  <c r="G74" i="26"/>
  <c r="L74" i="26" s="1"/>
  <c r="M74" i="26" s="1"/>
  <c r="F74" i="26"/>
  <c r="D74" i="26"/>
  <c r="R74" i="26" s="1"/>
  <c r="C74" i="26"/>
  <c r="AD74" i="26" s="1"/>
  <c r="H74" i="26"/>
  <c r="E74" i="26"/>
  <c r="I74" i="26"/>
  <c r="E135" i="26"/>
  <c r="I135" i="26"/>
  <c r="J135" i="26" s="1"/>
  <c r="F135" i="26"/>
  <c r="C135" i="26"/>
  <c r="AD135" i="26" s="1"/>
  <c r="D135" i="26"/>
  <c r="R135" i="26" s="1"/>
  <c r="H135" i="26"/>
  <c r="G135" i="26"/>
  <c r="L135" i="26" s="1"/>
  <c r="M135" i="26" s="1"/>
  <c r="G133" i="26"/>
  <c r="L133" i="26" s="1"/>
  <c r="M133" i="26" s="1"/>
  <c r="I133" i="26"/>
  <c r="E133" i="26"/>
  <c r="F133" i="26"/>
  <c r="D133" i="26"/>
  <c r="R133" i="26" s="1"/>
  <c r="C133" i="26"/>
  <c r="AD133" i="26" s="1"/>
  <c r="H133" i="26"/>
  <c r="C110" i="26"/>
  <c r="AD110" i="26" s="1"/>
  <c r="E110" i="26"/>
  <c r="D110" i="26"/>
  <c r="R110" i="26" s="1"/>
  <c r="F110" i="26"/>
  <c r="G110" i="26"/>
  <c r="L110" i="26" s="1"/>
  <c r="M110" i="26" s="1"/>
  <c r="I110" i="26"/>
  <c r="H110" i="26"/>
  <c r="F88" i="26"/>
  <c r="E88" i="26"/>
  <c r="H88" i="26"/>
  <c r="D88" i="26"/>
  <c r="I88" i="26"/>
  <c r="J88" i="26" s="1"/>
  <c r="C88" i="26"/>
  <c r="AD88" i="26" s="1"/>
  <c r="G88" i="26"/>
  <c r="L88" i="26" s="1"/>
  <c r="M88" i="26" s="1"/>
  <c r="I191" i="26"/>
  <c r="C191" i="26"/>
  <c r="AD191" i="26" s="1"/>
  <c r="F191" i="26"/>
  <c r="G191" i="26"/>
  <c r="L191" i="26" s="1"/>
  <c r="M191" i="26" s="1"/>
  <c r="D191" i="26"/>
  <c r="R191" i="26" s="1"/>
  <c r="H191" i="26"/>
  <c r="E191" i="26"/>
  <c r="G131" i="26"/>
  <c r="L131" i="26" s="1"/>
  <c r="M131" i="26" s="1"/>
  <c r="I131" i="26"/>
  <c r="C131" i="26"/>
  <c r="AD131" i="26" s="1"/>
  <c r="F131" i="26"/>
  <c r="D131" i="26"/>
  <c r="R131" i="26" s="1"/>
  <c r="H131" i="26"/>
  <c r="E131" i="26"/>
  <c r="F107" i="26"/>
  <c r="G107" i="26"/>
  <c r="L107" i="26" s="1"/>
  <c r="M107" i="26" s="1"/>
  <c r="I107" i="26"/>
  <c r="J107" i="26" s="1"/>
  <c r="C107" i="26"/>
  <c r="AD107" i="26" s="1"/>
  <c r="E107" i="26"/>
  <c r="H107" i="26"/>
  <c r="D107" i="26"/>
  <c r="R107" i="26" s="1"/>
  <c r="H178" i="26"/>
  <c r="C178" i="26"/>
  <c r="AD178" i="26" s="1"/>
  <c r="E178" i="26"/>
  <c r="I178" i="26"/>
  <c r="G178" i="26"/>
  <c r="L178" i="26" s="1"/>
  <c r="M178" i="26" s="1"/>
  <c r="F178" i="26"/>
  <c r="D178" i="26"/>
  <c r="R178" i="26" s="1"/>
  <c r="F77" i="26"/>
  <c r="G77" i="26"/>
  <c r="L77" i="26" s="1"/>
  <c r="M77" i="26" s="1"/>
  <c r="I77" i="26"/>
  <c r="J77" i="26" s="1"/>
  <c r="D77" i="26"/>
  <c r="R77" i="26" s="1"/>
  <c r="E77" i="26"/>
  <c r="H77" i="26"/>
  <c r="C77" i="26"/>
  <c r="AD77" i="26" s="1"/>
  <c r="E183" i="26"/>
  <c r="I183" i="26"/>
  <c r="F183" i="26"/>
  <c r="G183" i="26"/>
  <c r="L183" i="26" s="1"/>
  <c r="M183" i="26" s="1"/>
  <c r="C183" i="26"/>
  <c r="AD183" i="26" s="1"/>
  <c r="H183" i="26"/>
  <c r="D183" i="26"/>
  <c r="R183" i="26" s="1"/>
  <c r="G213" i="26"/>
  <c r="L213" i="26" s="1"/>
  <c r="M213" i="26" s="1"/>
  <c r="D213" i="26"/>
  <c r="H213" i="26"/>
  <c r="I213" i="26"/>
  <c r="E213" i="26"/>
  <c r="F213" i="26"/>
  <c r="C213" i="26"/>
  <c r="AD213" i="26" s="1"/>
  <c r="E205" i="26"/>
  <c r="F205" i="26"/>
  <c r="C205" i="26"/>
  <c r="AD205" i="26" s="1"/>
  <c r="I205" i="26"/>
  <c r="G205" i="26"/>
  <c r="L205" i="26" s="1"/>
  <c r="M205" i="26" s="1"/>
  <c r="D205" i="26"/>
  <c r="R205" i="26" s="1"/>
  <c r="H205" i="26"/>
  <c r="F113" i="26"/>
  <c r="D113" i="26"/>
  <c r="G113" i="26"/>
  <c r="L113" i="26" s="1"/>
  <c r="M113" i="26" s="1"/>
  <c r="E113" i="26"/>
  <c r="I113" i="26"/>
  <c r="C113" i="26"/>
  <c r="AD113" i="26" s="1"/>
  <c r="H113" i="26"/>
  <c r="D149" i="26"/>
  <c r="R149" i="26" s="1"/>
  <c r="F149" i="26"/>
  <c r="E149" i="26"/>
  <c r="G149" i="26"/>
  <c r="L149" i="26" s="1"/>
  <c r="M149" i="26" s="1"/>
  <c r="H149" i="26"/>
  <c r="I149" i="26"/>
  <c r="C149" i="26"/>
  <c r="AD149" i="26" s="1"/>
  <c r="E215" i="26"/>
  <c r="C215" i="26"/>
  <c r="AD215" i="26" s="1"/>
  <c r="I215" i="26"/>
  <c r="F215" i="26"/>
  <c r="G215" i="26"/>
  <c r="L215" i="26" s="1"/>
  <c r="M215" i="26" s="1"/>
  <c r="H215" i="26"/>
  <c r="D215" i="26"/>
  <c r="R215" i="26" s="1"/>
  <c r="F129" i="26"/>
  <c r="D129" i="26"/>
  <c r="R129" i="26" s="1"/>
  <c r="G129" i="26"/>
  <c r="L129" i="26" s="1"/>
  <c r="M129" i="26" s="1"/>
  <c r="C129" i="26"/>
  <c r="AD129" i="26" s="1"/>
  <c r="H129" i="26"/>
  <c r="I129" i="26"/>
  <c r="J129" i="26" s="1"/>
  <c r="E129" i="26"/>
  <c r="I132" i="26"/>
  <c r="D132" i="26"/>
  <c r="R132" i="26" s="1"/>
  <c r="H132" i="26"/>
  <c r="E132" i="26"/>
  <c r="C132" i="26"/>
  <c r="AD132" i="26" s="1"/>
  <c r="G132" i="26"/>
  <c r="L132" i="26" s="1"/>
  <c r="M132" i="26" s="1"/>
  <c r="F132" i="26"/>
  <c r="I68" i="26"/>
  <c r="H68" i="26"/>
  <c r="E68" i="26"/>
  <c r="C68" i="26"/>
  <c r="AD68" i="26" s="1"/>
  <c r="G68" i="26"/>
  <c r="L68" i="26" s="1"/>
  <c r="M68" i="26" s="1"/>
  <c r="F68" i="26"/>
  <c r="D68" i="26"/>
  <c r="R68" i="26" s="1"/>
  <c r="E136" i="26"/>
  <c r="H136" i="26"/>
  <c r="I136" i="26"/>
  <c r="D136" i="26"/>
  <c r="R136" i="26" s="1"/>
  <c r="C136" i="26"/>
  <c r="AD136" i="26" s="1"/>
  <c r="F136" i="26"/>
  <c r="G136" i="26"/>
  <c r="L136" i="26" s="1"/>
  <c r="M136" i="26" s="1"/>
  <c r="I199" i="26"/>
  <c r="H199" i="26"/>
  <c r="F199" i="26"/>
  <c r="D199" i="26"/>
  <c r="R199" i="26" s="1"/>
  <c r="E199" i="26"/>
  <c r="C199" i="26"/>
  <c r="AD199" i="26" s="1"/>
  <c r="G199" i="26"/>
  <c r="L199" i="26" s="1"/>
  <c r="M199" i="26" s="1"/>
  <c r="A59" i="25"/>
  <c r="A60" i="25"/>
  <c r="A74" i="25"/>
  <c r="A77" i="25"/>
  <c r="A85" i="25"/>
  <c r="A104" i="25"/>
  <c r="A84" i="25"/>
  <c r="A122" i="25"/>
  <c r="A109" i="25"/>
  <c r="A116" i="25"/>
  <c r="A101" i="25"/>
  <c r="A169" i="25"/>
  <c r="A164" i="25"/>
  <c r="A151" i="25"/>
  <c r="A183" i="25"/>
  <c r="A174" i="25"/>
  <c r="A166" i="25"/>
  <c r="A176" i="25"/>
  <c r="A170" i="25"/>
  <c r="A219" i="25"/>
  <c r="A214" i="25"/>
  <c r="A135" i="25"/>
  <c r="A52" i="25"/>
  <c r="A62" i="25"/>
  <c r="A78" i="25"/>
  <c r="A88" i="25"/>
  <c r="A86" i="25"/>
  <c r="A108" i="25"/>
  <c r="A89" i="25"/>
  <c r="A126" i="25"/>
  <c r="A113" i="25"/>
  <c r="A120" i="25"/>
  <c r="A123" i="25"/>
  <c r="A173" i="25"/>
  <c r="A168" i="25"/>
  <c r="A155" i="25"/>
  <c r="A187" i="25"/>
  <c r="A178" i="25"/>
  <c r="A177" i="25"/>
  <c r="A196" i="25"/>
  <c r="A175" i="25"/>
  <c r="A223" i="25"/>
  <c r="A218" i="25"/>
  <c r="A205" i="25"/>
  <c r="A51" i="25"/>
  <c r="A61" i="25"/>
  <c r="A66" i="25"/>
  <c r="A82" i="25"/>
  <c r="A92" i="25"/>
  <c r="A90" i="25"/>
  <c r="A112" i="25"/>
  <c r="A102" i="25"/>
  <c r="A130" i="25"/>
  <c r="A117" i="25"/>
  <c r="A124" i="25"/>
  <c r="A141" i="25"/>
  <c r="A119" i="25"/>
  <c r="A172" i="25"/>
  <c r="A159" i="25"/>
  <c r="A191" i="25"/>
  <c r="A182" i="25"/>
  <c r="A181" i="25"/>
  <c r="A202" i="25"/>
  <c r="A188" i="25"/>
  <c r="A162" i="25"/>
  <c r="A222" i="25"/>
  <c r="A217" i="25"/>
  <c r="A54" i="25"/>
  <c r="A64" i="25"/>
  <c r="A70" i="25"/>
  <c r="A71" i="25"/>
  <c r="A96" i="25"/>
  <c r="A94" i="25"/>
  <c r="A76" i="25"/>
  <c r="A106" i="25"/>
  <c r="A134" i="25"/>
  <c r="A121" i="25"/>
  <c r="A128" i="25"/>
  <c r="A149" i="25"/>
  <c r="A139" i="25"/>
  <c r="A115" i="25"/>
  <c r="A163" i="25"/>
  <c r="A195" i="25"/>
  <c r="A186" i="25"/>
  <c r="A185" i="25"/>
  <c r="A209" i="25"/>
  <c r="A194" i="25"/>
  <c r="A184" i="25"/>
  <c r="A198" i="25"/>
  <c r="C2" i="25"/>
  <c r="A68" i="25"/>
  <c r="A67" i="25"/>
  <c r="A73" i="25"/>
  <c r="A80" i="25"/>
  <c r="A65" i="25"/>
  <c r="A93" i="25"/>
  <c r="A110" i="25"/>
  <c r="A138" i="25"/>
  <c r="A125" i="25"/>
  <c r="A132" i="25"/>
  <c r="A153" i="25"/>
  <c r="A148" i="25"/>
  <c r="A131" i="25"/>
  <c r="A167" i="25"/>
  <c r="A199" i="25"/>
  <c r="A190" i="25"/>
  <c r="A189" i="25"/>
  <c r="A212" i="25"/>
  <c r="A204" i="25"/>
  <c r="A192" i="25"/>
  <c r="A213" i="25"/>
  <c r="A53" i="25"/>
  <c r="A56" i="25"/>
  <c r="A75" i="25"/>
  <c r="A57" i="25"/>
  <c r="A87" i="25"/>
  <c r="A95" i="25"/>
  <c r="A99" i="25"/>
  <c r="A114" i="25"/>
  <c r="A142" i="25"/>
  <c r="A129" i="25"/>
  <c r="A136" i="25"/>
  <c r="A157" i="25"/>
  <c r="A152" i="25"/>
  <c r="A137" i="25"/>
  <c r="A158" i="25"/>
  <c r="A203" i="25"/>
  <c r="A127" i="25"/>
  <c r="A193" i="25"/>
  <c r="A216" i="25"/>
  <c r="A206" i="25"/>
  <c r="A200" i="25"/>
  <c r="A225" i="25"/>
  <c r="B44" i="25"/>
  <c r="A58" i="25"/>
  <c r="A79" i="25"/>
  <c r="A69" i="25"/>
  <c r="A91" i="25"/>
  <c r="A98" i="25"/>
  <c r="A103" i="25"/>
  <c r="A111" i="25"/>
  <c r="A146" i="25"/>
  <c r="A133" i="25"/>
  <c r="A140" i="25"/>
  <c r="A161" i="25"/>
  <c r="A156" i="25"/>
  <c r="A145" i="25"/>
  <c r="A171" i="25"/>
  <c r="A207" i="25"/>
  <c r="A143" i="25"/>
  <c r="A197" i="25"/>
  <c r="A220" i="25"/>
  <c r="A211" i="25"/>
  <c r="A208" i="25"/>
  <c r="A180" i="25"/>
  <c r="A118" i="25"/>
  <c r="A154" i="25"/>
  <c r="A55" i="25"/>
  <c r="A97" i="25"/>
  <c r="A150" i="25"/>
  <c r="A63" i="25"/>
  <c r="A105" i="25"/>
  <c r="A201" i="25"/>
  <c r="A83" i="25"/>
  <c r="A144" i="25"/>
  <c r="A224" i="25"/>
  <c r="A72" i="25"/>
  <c r="A165" i="25"/>
  <c r="A215" i="25"/>
  <c r="A81" i="25"/>
  <c r="A160" i="25"/>
  <c r="A210" i="25"/>
  <c r="A100" i="25"/>
  <c r="A107" i="25"/>
  <c r="A147" i="25"/>
  <c r="A179" i="25"/>
  <c r="A221" i="25"/>
  <c r="O23" i="16"/>
  <c r="H30" i="19"/>
  <c r="P23" i="16"/>
  <c r="CC41" i="1"/>
  <c r="F261" i="1"/>
  <c r="I261" i="1" s="1"/>
  <c r="G261" i="1"/>
  <c r="F287" i="1"/>
  <c r="I287" i="1" s="1"/>
  <c r="CC67" i="1"/>
  <c r="G287" i="1"/>
  <c r="F267" i="1"/>
  <c r="I267" i="1" s="1"/>
  <c r="G267" i="1"/>
  <c r="CC47" i="1"/>
  <c r="G293" i="1"/>
  <c r="F293" i="1"/>
  <c r="I293" i="1" s="1"/>
  <c r="CC73" i="1"/>
  <c r="G271" i="1"/>
  <c r="CC51" i="1"/>
  <c r="F271" i="1"/>
  <c r="I271" i="1" s="1"/>
  <c r="G259" i="1"/>
  <c r="G283" i="1"/>
  <c r="CC63" i="1"/>
  <c r="F283" i="1"/>
  <c r="I283" i="1" s="1"/>
  <c r="G262" i="1"/>
  <c r="CC42" i="1"/>
  <c r="F262" i="1"/>
  <c r="I262" i="1" s="1"/>
  <c r="AB148" i="1"/>
  <c r="AB224" i="1" s="1"/>
  <c r="AX152" i="1"/>
  <c r="AX148" i="1"/>
  <c r="AX224" i="1" s="1"/>
  <c r="F152" i="1"/>
  <c r="AB152" i="1"/>
  <c r="F148" i="1"/>
  <c r="F224" i="1" s="1"/>
  <c r="F268" i="1"/>
  <c r="I268" i="1" s="1"/>
  <c r="CC48" i="1"/>
  <c r="G268" i="1"/>
  <c r="CC38" i="1"/>
  <c r="F258" i="1"/>
  <c r="I258" i="1" s="1"/>
  <c r="G258" i="1"/>
  <c r="G263" i="1"/>
  <c r="CC43" i="1"/>
  <c r="F263" i="1"/>
  <c r="I263" i="1" s="1"/>
  <c r="G272" i="1"/>
  <c r="CC52" i="1"/>
  <c r="F272" i="1"/>
  <c r="I272" i="1" s="1"/>
  <c r="CC72" i="1"/>
  <c r="F292" i="1"/>
  <c r="G292" i="1"/>
  <c r="F284" i="1"/>
  <c r="I284" i="1" s="1"/>
  <c r="G295" i="1"/>
  <c r="CC75" i="1"/>
  <c r="F295" i="1"/>
  <c r="I295" i="1" s="1"/>
  <c r="F291" i="1"/>
  <c r="I291" i="1" s="1"/>
  <c r="G291" i="1"/>
  <c r="CC71" i="1"/>
  <c r="G270" i="1"/>
  <c r="CC68" i="1"/>
  <c r="G288" i="1"/>
  <c r="F288" i="1"/>
  <c r="I288" i="1" s="1"/>
  <c r="I318" i="1"/>
  <c r="AX154" i="1"/>
  <c r="AB154" i="1"/>
  <c r="BA318" i="1"/>
  <c r="AE318" i="1"/>
  <c r="F154" i="1"/>
  <c r="CC45" i="1"/>
  <c r="F265" i="1"/>
  <c r="I265" i="1" s="1"/>
  <c r="G265" i="1"/>
  <c r="G260" i="1"/>
  <c r="CC40" i="1"/>
  <c r="F260" i="1"/>
  <c r="I260" i="1" s="1"/>
  <c r="F280" i="1"/>
  <c r="I280" i="1" s="1"/>
  <c r="G280" i="1"/>
  <c r="CC60" i="1"/>
  <c r="CC65" i="1"/>
  <c r="F285" i="1"/>
  <c r="I285" i="1" s="1"/>
  <c r="G285" i="1"/>
  <c r="CC70" i="1"/>
  <c r="F290" i="1"/>
  <c r="I290" i="1" s="1"/>
  <c r="G290" i="1"/>
  <c r="F153" i="1"/>
  <c r="BA320" i="1"/>
  <c r="AB153" i="1"/>
  <c r="AE320" i="1"/>
  <c r="AX153" i="1"/>
  <c r="CC46" i="1"/>
  <c r="F266" i="1"/>
  <c r="I266" i="1" s="1"/>
  <c r="G266" i="1"/>
  <c r="CC61" i="1"/>
  <c r="F281" i="1"/>
  <c r="I281" i="1" s="1"/>
  <c r="G281" i="1"/>
  <c r="G279" i="1"/>
  <c r="F279" i="1"/>
  <c r="I279" i="1" s="1"/>
  <c r="CC59" i="1"/>
  <c r="CC54" i="1"/>
  <c r="F274" i="1"/>
  <c r="I274" i="1" s="1"/>
  <c r="G274" i="1"/>
  <c r="G257" i="1"/>
  <c r="F257" i="1"/>
  <c r="I257" i="1" s="1"/>
  <c r="CC37" i="1"/>
  <c r="CC57" i="1"/>
  <c r="F277" i="1"/>
  <c r="I277" i="1" s="1"/>
  <c r="G277" i="1"/>
  <c r="F286" i="1"/>
  <c r="I286" i="1" s="1"/>
  <c r="CC66" i="1"/>
  <c r="G286" i="1"/>
  <c r="G276" i="1"/>
  <c r="CC56" i="1"/>
  <c r="F276" i="1"/>
  <c r="I276" i="1" s="1"/>
  <c r="F294" i="1"/>
  <c r="I294" i="1" s="1"/>
  <c r="CC74" i="1"/>
  <c r="G294" i="1"/>
  <c r="F275" i="1"/>
  <c r="I275" i="1" s="1"/>
  <c r="CC55" i="1"/>
  <c r="G275" i="1"/>
  <c r="CC69" i="1"/>
  <c r="G289" i="1"/>
  <c r="F289" i="1"/>
  <c r="I289" i="1" s="1"/>
  <c r="K80" i="29"/>
  <c r="AB80" i="29" s="1"/>
  <c r="N80" i="29"/>
  <c r="O80" i="29" s="1"/>
  <c r="Y80" i="29" s="1"/>
  <c r="U80" i="29"/>
  <c r="V80" i="29" s="1"/>
  <c r="U193" i="29"/>
  <c r="V193" i="29" s="1"/>
  <c r="N193" i="29"/>
  <c r="O193" i="29" s="1"/>
  <c r="K193" i="29"/>
  <c r="K162" i="29"/>
  <c r="AB162" i="29" s="1"/>
  <c r="AC162" i="29" s="1"/>
  <c r="K147" i="29"/>
  <c r="W147" i="29" s="1"/>
  <c r="K65" i="29"/>
  <c r="AB65" i="29" s="1"/>
  <c r="K122" i="29"/>
  <c r="AI122" i="29" s="1"/>
  <c r="K168" i="29"/>
  <c r="K105" i="29"/>
  <c r="AI105" i="29" s="1"/>
  <c r="K148" i="29"/>
  <c r="K93" i="29"/>
  <c r="K100" i="29"/>
  <c r="AB100" i="29" s="1"/>
  <c r="AC100" i="29" s="1"/>
  <c r="K186" i="29"/>
  <c r="AJ186" i="29" s="1"/>
  <c r="K111" i="29"/>
  <c r="K85" i="29"/>
  <c r="AB85" i="29" s="1"/>
  <c r="AC85" i="29" s="1"/>
  <c r="U159" i="29"/>
  <c r="V159" i="29" s="1"/>
  <c r="Y159" i="29" s="1"/>
  <c r="P99" i="29"/>
  <c r="Z99" i="29" s="1"/>
  <c r="AB159" i="29"/>
  <c r="AB99" i="29"/>
  <c r="K199" i="29"/>
  <c r="AB199" i="29" s="1"/>
  <c r="AC199" i="29" s="1"/>
  <c r="K188" i="29"/>
  <c r="K140" i="29"/>
  <c r="K116" i="29"/>
  <c r="K110" i="29"/>
  <c r="K62" i="29"/>
  <c r="AB62" i="29" s="1"/>
  <c r="AC62" i="29" s="1"/>
  <c r="N163" i="29"/>
  <c r="O163" i="29" s="1"/>
  <c r="AB94" i="29"/>
  <c r="AC94" i="29" s="1"/>
  <c r="K218" i="29"/>
  <c r="AB218" i="29" s="1"/>
  <c r="AC218" i="29" s="1"/>
  <c r="K108" i="29"/>
  <c r="K115" i="29"/>
  <c r="AB115" i="29" s="1"/>
  <c r="AC115" i="29" s="1"/>
  <c r="N135" i="29"/>
  <c r="O135" i="29" s="1"/>
  <c r="U135" i="29"/>
  <c r="V135" i="29" s="1"/>
  <c r="K128" i="29"/>
  <c r="AJ128" i="29" s="1"/>
  <c r="K135" i="29"/>
  <c r="AB135" i="29" s="1"/>
  <c r="AC135" i="29" s="1"/>
  <c r="U128" i="29"/>
  <c r="V128" i="29" s="1"/>
  <c r="N128" i="29"/>
  <c r="O128" i="29" s="1"/>
  <c r="K174" i="29"/>
  <c r="AB174" i="29" s="1"/>
  <c r="AC174" i="29" s="1"/>
  <c r="K118" i="29"/>
  <c r="K61" i="29"/>
  <c r="AB61" i="29" s="1"/>
  <c r="AC61" i="29" s="1"/>
  <c r="K171" i="29"/>
  <c r="AB171" i="29" s="1"/>
  <c r="AC171" i="29" s="1"/>
  <c r="K126" i="29"/>
  <c r="AB126" i="29" s="1"/>
  <c r="K75" i="29"/>
  <c r="AJ75" i="29" s="1"/>
  <c r="K68" i="29"/>
  <c r="AJ68" i="29" s="1"/>
  <c r="K169" i="29"/>
  <c r="AJ169" i="29" s="1"/>
  <c r="AB70" i="29"/>
  <c r="AC70" i="29" s="1"/>
  <c r="N110" i="29"/>
  <c r="O110" i="29" s="1"/>
  <c r="P74" i="29"/>
  <c r="Q74" i="29" s="1"/>
  <c r="N221" i="29"/>
  <c r="O221" i="29" s="1"/>
  <c r="Y221" i="29" s="1"/>
  <c r="N95" i="29"/>
  <c r="O95" i="29" s="1"/>
  <c r="Y95" i="29" s="1"/>
  <c r="K165" i="29"/>
  <c r="AB165" i="29" s="1"/>
  <c r="AC165" i="29" s="1"/>
  <c r="K138" i="29"/>
  <c r="P138" i="29" s="1"/>
  <c r="K187" i="29"/>
  <c r="P187" i="29" s="1"/>
  <c r="K202" i="29"/>
  <c r="AI202" i="29" s="1"/>
  <c r="K151" i="29"/>
  <c r="K153" i="29"/>
  <c r="P153" i="29" s="1"/>
  <c r="K107" i="29"/>
  <c r="AB107" i="29" s="1"/>
  <c r="AC107" i="29" s="1"/>
  <c r="N64" i="29"/>
  <c r="O64" i="29" s="1"/>
  <c r="Y64" i="29" s="1"/>
  <c r="N207" i="29"/>
  <c r="O207" i="29" s="1"/>
  <c r="Y207" i="29" s="1"/>
  <c r="N104" i="29"/>
  <c r="O104" i="29" s="1"/>
  <c r="Y104" i="29" s="1"/>
  <c r="K106" i="29"/>
  <c r="AB106" i="29" s="1"/>
  <c r="AC106" i="29" s="1"/>
  <c r="K167" i="29"/>
  <c r="AI167" i="29" s="1"/>
  <c r="K207" i="29"/>
  <c r="P207" i="29" s="1"/>
  <c r="P175" i="29"/>
  <c r="Z175" i="29" s="1"/>
  <c r="N175" i="29"/>
  <c r="O175" i="29" s="1"/>
  <c r="Y175" i="29" s="1"/>
  <c r="K101" i="29"/>
  <c r="P101" i="29" s="1"/>
  <c r="K67" i="29"/>
  <c r="K125" i="29"/>
  <c r="W125" i="29" s="1"/>
  <c r="K52" i="29"/>
  <c r="K134" i="29"/>
  <c r="K82" i="29"/>
  <c r="K87" i="29"/>
  <c r="AB87" i="29" s="1"/>
  <c r="AC87" i="29" s="1"/>
  <c r="K104" i="29"/>
  <c r="S104" i="29" s="1"/>
  <c r="T104" i="29" s="1"/>
  <c r="K194" i="29"/>
  <c r="S194" i="29" s="1"/>
  <c r="T194" i="29" s="1"/>
  <c r="K120" i="29"/>
  <c r="AB120" i="29" s="1"/>
  <c r="AC120" i="29" s="1"/>
  <c r="N69" i="29"/>
  <c r="O69" i="29" s="1"/>
  <c r="N212" i="29"/>
  <c r="O212" i="29" s="1"/>
  <c r="N136" i="29"/>
  <c r="O136" i="29" s="1"/>
  <c r="K206" i="29"/>
  <c r="N102" i="29"/>
  <c r="O102" i="29" s="1"/>
  <c r="Y102" i="29" s="1"/>
  <c r="K215" i="29"/>
  <c r="K158" i="29"/>
  <c r="AB158" i="29" s="1"/>
  <c r="AC158" i="29" s="1"/>
  <c r="K155" i="29"/>
  <c r="P155" i="29" s="1"/>
  <c r="K133" i="29"/>
  <c r="AB133" i="29" s="1"/>
  <c r="N93" i="29"/>
  <c r="O93" i="29" s="1"/>
  <c r="P112" i="29"/>
  <c r="N73" i="29"/>
  <c r="O73" i="29" s="1"/>
  <c r="Y73" i="29" s="1"/>
  <c r="K221" i="29"/>
  <c r="AJ221" i="29" s="1"/>
  <c r="K211" i="29"/>
  <c r="AB211" i="29" s="1"/>
  <c r="AC211" i="29" s="1"/>
  <c r="K163" i="29"/>
  <c r="AI163" i="29" s="1"/>
  <c r="K172" i="29"/>
  <c r="K83" i="29"/>
  <c r="S83" i="29" s="1"/>
  <c r="T83" i="29" s="1"/>
  <c r="W83" i="29" s="1"/>
  <c r="X83" i="29" s="1"/>
  <c r="N217" i="29"/>
  <c r="O217" i="29" s="1"/>
  <c r="Y217" i="29" s="1"/>
  <c r="N117" i="29"/>
  <c r="O117" i="29" s="1"/>
  <c r="Y117" i="29" s="1"/>
  <c r="K57" i="29"/>
  <c r="AI57" i="29" s="1"/>
  <c r="K220" i="29"/>
  <c r="AJ220" i="29" s="1"/>
  <c r="K69" i="29"/>
  <c r="AB69" i="29" s="1"/>
  <c r="AC69" i="29" s="1"/>
  <c r="K154" i="29"/>
  <c r="AB154" i="29" s="1"/>
  <c r="AC154" i="29" s="1"/>
  <c r="K121" i="29"/>
  <c r="AB121" i="29" s="1"/>
  <c r="K152" i="29"/>
  <c r="AI152" i="29" s="1"/>
  <c r="N208" i="29"/>
  <c r="O208" i="29" s="1"/>
  <c r="Y208" i="29" s="1"/>
  <c r="N125" i="29"/>
  <c r="O125" i="29" s="1"/>
  <c r="Y125" i="29" s="1"/>
  <c r="N153" i="29"/>
  <c r="O153" i="29" s="1"/>
  <c r="Y153" i="29" s="1"/>
  <c r="K136" i="29"/>
  <c r="AC121" i="29"/>
  <c r="AC80" i="29"/>
  <c r="U127" i="29"/>
  <c r="V127" i="29" s="1"/>
  <c r="N127" i="29"/>
  <c r="O127" i="29" s="1"/>
  <c r="AC65" i="29"/>
  <c r="AI184" i="29"/>
  <c r="S184" i="29"/>
  <c r="T184" i="29" s="1"/>
  <c r="W184" i="29" s="1"/>
  <c r="AJ184" i="29"/>
  <c r="AI148" i="29"/>
  <c r="AJ148" i="29"/>
  <c r="S148" i="29"/>
  <c r="T148" i="29" s="1"/>
  <c r="AI111" i="29"/>
  <c r="S111" i="29"/>
  <c r="T111" i="29" s="1"/>
  <c r="W111" i="29" s="1"/>
  <c r="X111" i="29" s="1"/>
  <c r="AJ111" i="29"/>
  <c r="N144" i="29"/>
  <c r="O144" i="29" s="1"/>
  <c r="Y144" i="29" s="1"/>
  <c r="S81" i="29"/>
  <c r="T81" i="29" s="1"/>
  <c r="W81" i="29" s="1"/>
  <c r="AI81" i="29"/>
  <c r="AJ81" i="29"/>
  <c r="AI223" i="29"/>
  <c r="AJ223" i="29"/>
  <c r="S223" i="29"/>
  <c r="T223" i="29" s="1"/>
  <c r="AI91" i="29"/>
  <c r="AJ91" i="29"/>
  <c r="S91" i="29"/>
  <c r="T91" i="29" s="1"/>
  <c r="W91" i="29" s="1"/>
  <c r="X91" i="29" s="1"/>
  <c r="K123" i="29"/>
  <c r="AI175" i="29"/>
  <c r="AJ175" i="29"/>
  <c r="S175" i="29"/>
  <c r="T175" i="29" s="1"/>
  <c r="X175" i="29"/>
  <c r="AJ189" i="29"/>
  <c r="S189" i="29"/>
  <c r="T189" i="29" s="1"/>
  <c r="W189" i="29" s="1"/>
  <c r="AI189" i="29"/>
  <c r="S124" i="29"/>
  <c r="T124" i="29" s="1"/>
  <c r="AI124" i="29"/>
  <c r="AJ124" i="29"/>
  <c r="K144" i="29"/>
  <c r="AI97" i="29"/>
  <c r="AJ97" i="29"/>
  <c r="S97" i="29"/>
  <c r="T97" i="29" s="1"/>
  <c r="AJ51" i="29"/>
  <c r="AI51" i="29"/>
  <c r="S51" i="29"/>
  <c r="T51" i="29" s="1"/>
  <c r="AB187" i="29"/>
  <c r="P154" i="29"/>
  <c r="W121" i="29"/>
  <c r="X121" i="29" s="1"/>
  <c r="N88" i="29"/>
  <c r="O88" i="29" s="1"/>
  <c r="N119" i="29"/>
  <c r="O119" i="29" s="1"/>
  <c r="Y119" i="29" s="1"/>
  <c r="N120" i="29"/>
  <c r="O120" i="29" s="1"/>
  <c r="Y120" i="29" s="1"/>
  <c r="AB223" i="29"/>
  <c r="AC223" i="29" s="1"/>
  <c r="N53" i="29"/>
  <c r="O53" i="29" s="1"/>
  <c r="Y53" i="29" s="1"/>
  <c r="N143" i="29"/>
  <c r="O143" i="29" s="1"/>
  <c r="Y143" i="29" s="1"/>
  <c r="N176" i="29"/>
  <c r="O176" i="29" s="1"/>
  <c r="Y176" i="29" s="1"/>
  <c r="N67" i="29"/>
  <c r="O67" i="29" s="1"/>
  <c r="P55" i="29"/>
  <c r="Z55" i="29" s="1"/>
  <c r="N161" i="29"/>
  <c r="O161" i="29" s="1"/>
  <c r="N220" i="29"/>
  <c r="O220" i="29" s="1"/>
  <c r="Y220" i="29" s="1"/>
  <c r="W207" i="29"/>
  <c r="X207" i="29" s="1"/>
  <c r="P148" i="29"/>
  <c r="N63" i="29"/>
  <c r="O63" i="29" s="1"/>
  <c r="Y63" i="29" s="1"/>
  <c r="N152" i="29"/>
  <c r="O152" i="29" s="1"/>
  <c r="Y152" i="29" s="1"/>
  <c r="AB117" i="29"/>
  <c r="AC117" i="29" s="1"/>
  <c r="N82" i="29"/>
  <c r="O82" i="29" s="1"/>
  <c r="Y82" i="29" s="1"/>
  <c r="N75" i="29"/>
  <c r="O75" i="29" s="1"/>
  <c r="Y75" i="29" s="1"/>
  <c r="N170" i="29"/>
  <c r="O170" i="29" s="1"/>
  <c r="Y170" i="29" s="1"/>
  <c r="N184" i="29"/>
  <c r="O184" i="29" s="1"/>
  <c r="N198" i="29"/>
  <c r="O198" i="29" s="1"/>
  <c r="Y198" i="29" s="1"/>
  <c r="N105" i="29"/>
  <c r="O105" i="29" s="1"/>
  <c r="Y105" i="29" s="1"/>
  <c r="P223" i="29"/>
  <c r="Z223" i="29" s="1"/>
  <c r="K145" i="29"/>
  <c r="Y90" i="29"/>
  <c r="AJ165" i="29"/>
  <c r="S138" i="29"/>
  <c r="T138" i="29" s="1"/>
  <c r="W138" i="29" s="1"/>
  <c r="AJ138" i="29"/>
  <c r="S187" i="29"/>
  <c r="T187" i="29" s="1"/>
  <c r="W187" i="29" s="1"/>
  <c r="X187" i="29" s="1"/>
  <c r="AI187" i="29"/>
  <c r="AJ202" i="29"/>
  <c r="Y213" i="29"/>
  <c r="S168" i="29"/>
  <c r="T168" i="29" s="1"/>
  <c r="W168" i="29" s="1"/>
  <c r="X168" i="29" s="1"/>
  <c r="AI168" i="29"/>
  <c r="AJ168" i="29"/>
  <c r="S154" i="29"/>
  <c r="T154" i="29" s="1"/>
  <c r="AJ106" i="29"/>
  <c r="AI106" i="29"/>
  <c r="S106" i="29"/>
  <c r="T106" i="29" s="1"/>
  <c r="W106" i="29" s="1"/>
  <c r="AI74" i="29"/>
  <c r="S74" i="29"/>
  <c r="T74" i="29" s="1"/>
  <c r="AJ74" i="29"/>
  <c r="K198" i="29"/>
  <c r="S174" i="29"/>
  <c r="T174" i="29" s="1"/>
  <c r="S118" i="29"/>
  <c r="T118" i="29" s="1"/>
  <c r="W118" i="29" s="1"/>
  <c r="X118" i="29" s="1"/>
  <c r="AI118" i="29"/>
  <c r="AJ118" i="29"/>
  <c r="Y93" i="29"/>
  <c r="K150" i="29"/>
  <c r="K96" i="29"/>
  <c r="Y110" i="29"/>
  <c r="K219" i="29"/>
  <c r="K53" i="29"/>
  <c r="AI126" i="29"/>
  <c r="K113" i="29"/>
  <c r="S75" i="29"/>
  <c r="T75" i="29" s="1"/>
  <c r="AI75" i="29"/>
  <c r="AI68" i="29"/>
  <c r="S68" i="29"/>
  <c r="T68" i="29" s="1"/>
  <c r="W68" i="29" s="1"/>
  <c r="X68" i="29" s="1"/>
  <c r="AI169" i="29"/>
  <c r="P97" i="29"/>
  <c r="W97" i="29"/>
  <c r="X97" i="29" s="1"/>
  <c r="P51" i="29"/>
  <c r="N79" i="29"/>
  <c r="O79" i="29" s="1"/>
  <c r="Y79" i="29" s="1"/>
  <c r="N201" i="29"/>
  <c r="O201" i="29" s="1"/>
  <c r="Y201" i="29" s="1"/>
  <c r="N171" i="29"/>
  <c r="O171" i="29" s="1"/>
  <c r="Y171" i="29" s="1"/>
  <c r="N91" i="29"/>
  <c r="O91" i="29" s="1"/>
  <c r="Y91" i="29" s="1"/>
  <c r="N164" i="29"/>
  <c r="O164" i="29" s="1"/>
  <c r="N218" i="29"/>
  <c r="O218" i="29" s="1"/>
  <c r="P218" i="29" s="1"/>
  <c r="N169" i="29"/>
  <c r="O169" i="29" s="1"/>
  <c r="P169" i="29" s="1"/>
  <c r="N52" i="29"/>
  <c r="O52" i="29" s="1"/>
  <c r="Y52" i="29" s="1"/>
  <c r="AB168" i="29"/>
  <c r="N132" i="29"/>
  <c r="O132" i="29" s="1"/>
  <c r="Y132" i="29" s="1"/>
  <c r="N178" i="29"/>
  <c r="O178" i="29" s="1"/>
  <c r="Y178" i="29" s="1"/>
  <c r="P125" i="29"/>
  <c r="Z125" i="29" s="1"/>
  <c r="N210" i="29"/>
  <c r="O210" i="29" s="1"/>
  <c r="Y210" i="29" s="1"/>
  <c r="N134" i="29"/>
  <c r="O134" i="29" s="1"/>
  <c r="Y134" i="29" s="1"/>
  <c r="N113" i="29"/>
  <c r="O113" i="29" s="1"/>
  <c r="Y113" i="29" s="1"/>
  <c r="N59" i="29"/>
  <c r="O59" i="29" s="1"/>
  <c r="N154" i="29"/>
  <c r="O154" i="29" s="1"/>
  <c r="Y154" i="29" s="1"/>
  <c r="N60" i="29"/>
  <c r="O60" i="29" s="1"/>
  <c r="Y60" i="29" s="1"/>
  <c r="N74" i="29"/>
  <c r="O74" i="29" s="1"/>
  <c r="N107" i="29"/>
  <c r="O107" i="29" s="1"/>
  <c r="P107" i="29" s="1"/>
  <c r="N203" i="29"/>
  <c r="O203" i="29" s="1"/>
  <c r="Y203" i="29" s="1"/>
  <c r="AB108" i="29"/>
  <c r="N195" i="29"/>
  <c r="O195" i="29" s="1"/>
  <c r="Y195" i="29" s="1"/>
  <c r="N204" i="29"/>
  <c r="O204" i="29" s="1"/>
  <c r="Y204" i="29" s="1"/>
  <c r="AJ72" i="29"/>
  <c r="S72" i="29"/>
  <c r="T72" i="29" s="1"/>
  <c r="AI72" i="29"/>
  <c r="K209" i="29"/>
  <c r="Y165" i="29"/>
  <c r="K183" i="29"/>
  <c r="Y106" i="29"/>
  <c r="S93" i="29"/>
  <c r="T93" i="29" s="1"/>
  <c r="W93" i="29" s="1"/>
  <c r="X93" i="29" s="1"/>
  <c r="AJ93" i="29"/>
  <c r="AI93" i="29"/>
  <c r="AI186" i="29"/>
  <c r="AI121" i="29"/>
  <c r="S121" i="29"/>
  <c r="T121" i="29" s="1"/>
  <c r="AJ121" i="29"/>
  <c r="S152" i="29"/>
  <c r="T152" i="29" s="1"/>
  <c r="AJ152" i="29"/>
  <c r="AB109" i="29"/>
  <c r="AC109" i="29" s="1"/>
  <c r="K127" i="29"/>
  <c r="K143" i="29"/>
  <c r="K114" i="29"/>
  <c r="K142" i="29"/>
  <c r="K129" i="29"/>
  <c r="K204" i="29"/>
  <c r="K119" i="29"/>
  <c r="K176" i="29"/>
  <c r="K141" i="29"/>
  <c r="K205" i="29"/>
  <c r="K156" i="29"/>
  <c r="K210" i="29"/>
  <c r="K200" i="29"/>
  <c r="K196" i="29"/>
  <c r="AJ151" i="29"/>
  <c r="S151" i="29"/>
  <c r="T151" i="29" s="1"/>
  <c r="AI151" i="29"/>
  <c r="K86" i="29"/>
  <c r="K191" i="29"/>
  <c r="S153" i="29"/>
  <c r="T153" i="29" s="1"/>
  <c r="K66" i="29"/>
  <c r="K192" i="29"/>
  <c r="W51" i="29"/>
  <c r="X51" i="29" s="1"/>
  <c r="AC159" i="29"/>
  <c r="AB51" i="29"/>
  <c r="P93" i="29"/>
  <c r="Q93" i="29" s="1"/>
  <c r="W75" i="29"/>
  <c r="X75" i="29" s="1"/>
  <c r="W126" i="29"/>
  <c r="X126" i="29" s="1"/>
  <c r="N191" i="29"/>
  <c r="O191" i="29" s="1"/>
  <c r="Y191" i="29" s="1"/>
  <c r="AB152" i="29"/>
  <c r="N222" i="29"/>
  <c r="O222" i="29" s="1"/>
  <c r="Y222" i="29" s="1"/>
  <c r="P214" i="29"/>
  <c r="N77" i="29"/>
  <c r="O77" i="29" s="1"/>
  <c r="Y77" i="29" s="1"/>
  <c r="N167" i="29"/>
  <c r="O167" i="29" s="1"/>
  <c r="Y167" i="29" s="1"/>
  <c r="W124" i="29"/>
  <c r="X124" i="29" s="1"/>
  <c r="N149" i="29"/>
  <c r="O149" i="29" s="1"/>
  <c r="Y149" i="29" s="1"/>
  <c r="AB148" i="29"/>
  <c r="P184" i="29"/>
  <c r="Q184" i="29" s="1"/>
  <c r="N160" i="29"/>
  <c r="O160" i="29" s="1"/>
  <c r="Y160" i="29" s="1"/>
  <c r="N141" i="29"/>
  <c r="O141" i="29" s="1"/>
  <c r="N78" i="29"/>
  <c r="O78" i="29" s="1"/>
  <c r="Y78" i="29" s="1"/>
  <c r="N98" i="29"/>
  <c r="O98" i="29" s="1"/>
  <c r="Y98" i="29" s="1"/>
  <c r="N151" i="29"/>
  <c r="O151" i="29" s="1"/>
  <c r="Y151" i="29" s="1"/>
  <c r="N133" i="29"/>
  <c r="O133" i="29" s="1"/>
  <c r="Y133" i="29" s="1"/>
  <c r="N148" i="29"/>
  <c r="O148" i="29" s="1"/>
  <c r="Y148" i="29" s="1"/>
  <c r="N62" i="29"/>
  <c r="O62" i="29" s="1"/>
  <c r="K190" i="29"/>
  <c r="Y214" i="29"/>
  <c r="Y211" i="29"/>
  <c r="S213" i="29"/>
  <c r="T213" i="29" s="1"/>
  <c r="W213" i="29" s="1"/>
  <c r="X213" i="29" s="1"/>
  <c r="AI213" i="29"/>
  <c r="AJ213" i="29"/>
  <c r="Q213" i="29"/>
  <c r="Q157" i="29"/>
  <c r="AJ157" i="29"/>
  <c r="AI157" i="29"/>
  <c r="S157" i="29"/>
  <c r="T157" i="29" s="1"/>
  <c r="W157" i="29" s="1"/>
  <c r="X157" i="29" s="1"/>
  <c r="S206" i="29"/>
  <c r="T206" i="29" s="1"/>
  <c r="AI206" i="29"/>
  <c r="AJ206" i="29"/>
  <c r="AI159" i="29"/>
  <c r="AJ159" i="29"/>
  <c r="S159" i="29"/>
  <c r="T159" i="29" s="1"/>
  <c r="W159" i="29" s="1"/>
  <c r="X159" i="29" s="1"/>
  <c r="AJ147" i="29"/>
  <c r="AI147" i="29"/>
  <c r="S100" i="29"/>
  <c r="T100" i="29" s="1"/>
  <c r="AI100" i="29"/>
  <c r="AJ100" i="29"/>
  <c r="AI193" i="29"/>
  <c r="AJ193" i="29"/>
  <c r="S193" i="29"/>
  <c r="T193" i="29" s="1"/>
  <c r="S109" i="29"/>
  <c r="T109" i="29" s="1"/>
  <c r="W109" i="29" s="1"/>
  <c r="AI109" i="29"/>
  <c r="AJ109" i="29"/>
  <c r="AJ167" i="29"/>
  <c r="Y161" i="29"/>
  <c r="K98" i="29"/>
  <c r="K170" i="29"/>
  <c r="AI80" i="29"/>
  <c r="AJ80" i="29"/>
  <c r="S80" i="29"/>
  <c r="T80" i="29" s="1"/>
  <c r="S207" i="29"/>
  <c r="T207" i="29" s="1"/>
  <c r="AJ207" i="29"/>
  <c r="Y67" i="29"/>
  <c r="K203" i="29"/>
  <c r="K208" i="29"/>
  <c r="Y212" i="29"/>
  <c r="K224" i="29"/>
  <c r="K92" i="29"/>
  <c r="K89" i="29"/>
  <c r="K73" i="29"/>
  <c r="K131" i="29"/>
  <c r="Q76" i="29"/>
  <c r="AI76" i="29"/>
  <c r="S76" i="29"/>
  <c r="T76" i="29" s="1"/>
  <c r="AJ76" i="29"/>
  <c r="S60" i="29"/>
  <c r="T60" i="29" s="1"/>
  <c r="W60" i="29" s="1"/>
  <c r="X60" i="29" s="1"/>
  <c r="AI60" i="29"/>
  <c r="AJ60" i="29"/>
  <c r="AB81" i="29"/>
  <c r="AC81" i="29" s="1"/>
  <c r="P159" i="29"/>
  <c r="Q159" i="29" s="1"/>
  <c r="W80" i="29"/>
  <c r="X80" i="29" s="1"/>
  <c r="AB167" i="29"/>
  <c r="AC167" i="29" s="1"/>
  <c r="AB138" i="29"/>
  <c r="AC138" i="29" s="1"/>
  <c r="W148" i="29"/>
  <c r="X148" i="29" s="1"/>
  <c r="N190" i="29"/>
  <c r="O190" i="29" s="1"/>
  <c r="Y190" i="29" s="1"/>
  <c r="N58" i="29"/>
  <c r="O58" i="29" s="1"/>
  <c r="Y58" i="29" s="1"/>
  <c r="N179" i="29"/>
  <c r="O179" i="29" s="1"/>
  <c r="Y179" i="29" s="1"/>
  <c r="N57" i="29"/>
  <c r="O57" i="29" s="1"/>
  <c r="Y57" i="29" s="1"/>
  <c r="P91" i="29"/>
  <c r="Z91" i="29" s="1"/>
  <c r="N101" i="29"/>
  <c r="O101" i="29" s="1"/>
  <c r="Y101" i="29" s="1"/>
  <c r="P69" i="29"/>
  <c r="Q69" i="29" s="1"/>
  <c r="AB136" i="29"/>
  <c r="AC136" i="29" s="1"/>
  <c r="N156" i="29"/>
  <c r="O156" i="29" s="1"/>
  <c r="Y156" i="29" s="1"/>
  <c r="N121" i="29"/>
  <c r="O121" i="29" s="1"/>
  <c r="Y121" i="29" s="1"/>
  <c r="N140" i="29"/>
  <c r="O140" i="29" s="1"/>
  <c r="Y140" i="29" s="1"/>
  <c r="N189" i="29"/>
  <c r="O189" i="29" s="1"/>
  <c r="P189" i="29" s="1"/>
  <c r="Q189" i="29" s="1"/>
  <c r="W74" i="29"/>
  <c r="X74" i="29" s="1"/>
  <c r="N81" i="29"/>
  <c r="O81" i="29" s="1"/>
  <c r="P81" i="29" s="1"/>
  <c r="N123" i="29"/>
  <c r="O123" i="29" s="1"/>
  <c r="Y123" i="29" s="1"/>
  <c r="N150" i="29"/>
  <c r="O150" i="29" s="1"/>
  <c r="Y150" i="29" s="1"/>
  <c r="N116" i="29"/>
  <c r="O116" i="29" s="1"/>
  <c r="N219" i="29"/>
  <c r="O219" i="29" s="1"/>
  <c r="N199" i="29"/>
  <c r="O199" i="29" s="1"/>
  <c r="Y199" i="29" s="1"/>
  <c r="N166" i="29"/>
  <c r="O166" i="29" s="1"/>
  <c r="Y166" i="29" s="1"/>
  <c r="N124" i="29"/>
  <c r="O124" i="29" s="1"/>
  <c r="Y124" i="29" s="1"/>
  <c r="AB76" i="29"/>
  <c r="N85" i="29"/>
  <c r="O85" i="29" s="1"/>
  <c r="Y85" i="29" s="1"/>
  <c r="Y138" i="29"/>
  <c r="K130" i="29"/>
  <c r="S85" i="29"/>
  <c r="T85" i="29" s="1"/>
  <c r="AC97" i="29"/>
  <c r="AI199" i="29"/>
  <c r="S199" i="29"/>
  <c r="T199" i="29" s="1"/>
  <c r="AJ199" i="29"/>
  <c r="AJ188" i="29"/>
  <c r="S188" i="29"/>
  <c r="T188" i="29" s="1"/>
  <c r="W188" i="29" s="1"/>
  <c r="X188" i="29" s="1"/>
  <c r="AI188" i="29"/>
  <c r="Y184" i="29"/>
  <c r="S140" i="29"/>
  <c r="T140" i="29" s="1"/>
  <c r="W140" i="29" s="1"/>
  <c r="X140" i="29" s="1"/>
  <c r="AI140" i="29"/>
  <c r="AJ140" i="29"/>
  <c r="K132" i="29"/>
  <c r="AJ101" i="29"/>
  <c r="AI67" i="29"/>
  <c r="S67" i="29"/>
  <c r="T67" i="29" s="1"/>
  <c r="W67" i="29" s="1"/>
  <c r="AJ67" i="29"/>
  <c r="S125" i="29"/>
  <c r="T125" i="29" s="1"/>
  <c r="X125" i="29"/>
  <c r="AJ125" i="29"/>
  <c r="AI125" i="29"/>
  <c r="AJ52" i="29"/>
  <c r="AI52" i="29"/>
  <c r="S52" i="29"/>
  <c r="T52" i="29" s="1"/>
  <c r="AJ134" i="29"/>
  <c r="AI134" i="29"/>
  <c r="S134" i="29"/>
  <c r="T134" i="29" s="1"/>
  <c r="W134" i="29" s="1"/>
  <c r="X134" i="29" s="1"/>
  <c r="AJ82" i="29"/>
  <c r="AI82" i="29"/>
  <c r="S82" i="29"/>
  <c r="T82" i="29" s="1"/>
  <c r="W82" i="29" s="1"/>
  <c r="AJ116" i="29"/>
  <c r="K149" i="29"/>
  <c r="S110" i="29"/>
  <c r="T110" i="29" s="1"/>
  <c r="W110" i="29" s="1"/>
  <c r="X110" i="29" s="1"/>
  <c r="Y219" i="29"/>
  <c r="AJ194" i="29"/>
  <c r="AI194" i="29"/>
  <c r="K56" i="29"/>
  <c r="AJ62" i="29"/>
  <c r="Y164" i="29"/>
  <c r="AJ120" i="29"/>
  <c r="S120" i="29"/>
  <c r="T120" i="29" s="1"/>
  <c r="W120" i="29" s="1"/>
  <c r="AI120" i="29"/>
  <c r="AB75" i="29"/>
  <c r="AB82" i="29"/>
  <c r="AC82" i="29" s="1"/>
  <c r="W100" i="29"/>
  <c r="X100" i="29" s="1"/>
  <c r="AB67" i="29"/>
  <c r="AC67" i="29" s="1"/>
  <c r="AB111" i="29"/>
  <c r="AC111" i="29" s="1"/>
  <c r="AB207" i="29"/>
  <c r="N55" i="29"/>
  <c r="O55" i="29" s="1"/>
  <c r="Y55" i="29" s="1"/>
  <c r="N181" i="29"/>
  <c r="O181" i="29" s="1"/>
  <c r="Y181" i="29" s="1"/>
  <c r="N122" i="29"/>
  <c r="O122" i="29" s="1"/>
  <c r="Y122" i="29" s="1"/>
  <c r="AB151" i="29"/>
  <c r="AB68" i="29"/>
  <c r="AC68" i="29" s="1"/>
  <c r="AB55" i="29"/>
  <c r="N142" i="29"/>
  <c r="O142" i="29" s="1"/>
  <c r="Y142" i="29" s="1"/>
  <c r="N182" i="29"/>
  <c r="O182" i="29" s="1"/>
  <c r="Y182" i="29" s="1"/>
  <c r="N186" i="29"/>
  <c r="O186" i="29" s="1"/>
  <c r="P186" i="29" s="1"/>
  <c r="P151" i="29"/>
  <c r="N86" i="29"/>
  <c r="O86" i="29" s="1"/>
  <c r="Y86" i="29" s="1"/>
  <c r="P124" i="29"/>
  <c r="N100" i="29"/>
  <c r="O100" i="29" s="1"/>
  <c r="Y100" i="29" s="1"/>
  <c r="N194" i="29"/>
  <c r="O194" i="29" s="1"/>
  <c r="Y194" i="29" s="1"/>
  <c r="N197" i="29"/>
  <c r="O197" i="29" s="1"/>
  <c r="Y197" i="29" s="1"/>
  <c r="N131" i="29"/>
  <c r="O131" i="29" s="1"/>
  <c r="Y131" i="29" s="1"/>
  <c r="N56" i="29"/>
  <c r="O56" i="29" s="1"/>
  <c r="N89" i="29"/>
  <c r="O89" i="29" s="1"/>
  <c r="N146" i="29"/>
  <c r="O146" i="29" s="1"/>
  <c r="Y146" i="29" s="1"/>
  <c r="N185" i="29"/>
  <c r="O185" i="29" s="1"/>
  <c r="Y185" i="29" s="1"/>
  <c r="N76" i="29"/>
  <c r="O76" i="29" s="1"/>
  <c r="Y76" i="29" s="1"/>
  <c r="N215" i="29"/>
  <c r="O215" i="29" s="1"/>
  <c r="P215" i="29" s="1"/>
  <c r="N145" i="29"/>
  <c r="O145" i="29" s="1"/>
  <c r="Y145" i="29" s="1"/>
  <c r="N87" i="29"/>
  <c r="O87" i="29" s="1"/>
  <c r="Y87" i="29" s="1"/>
  <c r="K103" i="29"/>
  <c r="AJ211" i="29"/>
  <c r="S211" i="29"/>
  <c r="T211" i="29" s="1"/>
  <c r="W211" i="29" s="1"/>
  <c r="X211" i="29" s="1"/>
  <c r="AI211" i="29"/>
  <c r="K137" i="29"/>
  <c r="AI172" i="29"/>
  <c r="S172" i="29"/>
  <c r="T172" i="29" s="1"/>
  <c r="AJ172" i="29"/>
  <c r="Y99" i="29"/>
  <c r="Y157" i="29"/>
  <c r="Y139" i="29"/>
  <c r="AI135" i="29"/>
  <c r="S135" i="29"/>
  <c r="T135" i="29" s="1"/>
  <c r="AJ135" i="29"/>
  <c r="AI128" i="29"/>
  <c r="AJ65" i="29"/>
  <c r="AI65" i="29"/>
  <c r="S65" i="29"/>
  <c r="T65" i="29" s="1"/>
  <c r="AJ69" i="29"/>
  <c r="AI69" i="29"/>
  <c r="S69" i="29"/>
  <c r="T69" i="29" s="1"/>
  <c r="W69" i="29" s="1"/>
  <c r="N224" i="29"/>
  <c r="O224" i="29" s="1"/>
  <c r="Y224" i="29" s="1"/>
  <c r="AI214" i="29"/>
  <c r="AJ214" i="29"/>
  <c r="Q214" i="29"/>
  <c r="S214" i="29"/>
  <c r="T214" i="29" s="1"/>
  <c r="W214" i="29" s="1"/>
  <c r="X214" i="29" s="1"/>
  <c r="K78" i="29"/>
  <c r="K146" i="29"/>
  <c r="K79" i="29"/>
  <c r="K160" i="29"/>
  <c r="K63" i="29"/>
  <c r="K195" i="29"/>
  <c r="K161" i="29"/>
  <c r="K180" i="29"/>
  <c r="AJ181" i="29"/>
  <c r="AI181" i="29"/>
  <c r="S181" i="29"/>
  <c r="T181" i="29" s="1"/>
  <c r="X181" i="29"/>
  <c r="Y69" i="29"/>
  <c r="AI117" i="29"/>
  <c r="AJ117" i="29"/>
  <c r="S117" i="29"/>
  <c r="T117" i="29" s="1"/>
  <c r="W117" i="29" s="1"/>
  <c r="X117" i="29" s="1"/>
  <c r="K185" i="29"/>
  <c r="AI212" i="29"/>
  <c r="AJ212" i="29"/>
  <c r="S212" i="29"/>
  <c r="T212" i="29" s="1"/>
  <c r="W212" i="29" s="1"/>
  <c r="X212" i="29" s="1"/>
  <c r="K102" i="29"/>
  <c r="AJ94" i="29"/>
  <c r="S94" i="29"/>
  <c r="T94" i="29" s="1"/>
  <c r="W94" i="29" s="1"/>
  <c r="X94" i="29" s="1"/>
  <c r="AI94" i="29"/>
  <c r="AI70" i="29"/>
  <c r="X70" i="29"/>
  <c r="AJ70" i="29"/>
  <c r="S70" i="29"/>
  <c r="T70" i="29" s="1"/>
  <c r="S218" i="29"/>
  <c r="T218" i="29" s="1"/>
  <c r="AJ218" i="29"/>
  <c r="AI218" i="29"/>
  <c r="K179" i="29"/>
  <c r="K64" i="29"/>
  <c r="K164" i="29"/>
  <c r="AI108" i="29"/>
  <c r="AJ108" i="29"/>
  <c r="S108" i="29"/>
  <c r="T108" i="29" s="1"/>
  <c r="W108" i="29" s="1"/>
  <c r="X108" i="29" s="1"/>
  <c r="K178" i="29"/>
  <c r="K54" i="29"/>
  <c r="Y88" i="29"/>
  <c r="K59" i="29"/>
  <c r="AB140" i="29"/>
  <c r="AC140" i="29" s="1"/>
  <c r="P52" i="29"/>
  <c r="AB175" i="29"/>
  <c r="AB134" i="29"/>
  <c r="P100" i="29"/>
  <c r="P181" i="29"/>
  <c r="Z181" i="29" s="1"/>
  <c r="AA181" i="29" s="1"/>
  <c r="W174" i="29"/>
  <c r="X174" i="29" s="1"/>
  <c r="P106" i="29"/>
  <c r="Q106" i="29" s="1"/>
  <c r="W199" i="29"/>
  <c r="X199" i="29" s="1"/>
  <c r="P199" i="29"/>
  <c r="AB215" i="29"/>
  <c r="AC215" i="29" s="1"/>
  <c r="AB181" i="29"/>
  <c r="AB188" i="29"/>
  <c r="AC188" i="29" s="1"/>
  <c r="N118" i="29"/>
  <c r="O118" i="29" s="1"/>
  <c r="Y118" i="29" s="1"/>
  <c r="N223" i="29"/>
  <c r="O223" i="29" s="1"/>
  <c r="Y223" i="29" s="1"/>
  <c r="AB124" i="29"/>
  <c r="AC124" i="29" s="1"/>
  <c r="N147" i="29"/>
  <c r="O147" i="29" s="1"/>
  <c r="Y147" i="29" s="1"/>
  <c r="P212" i="29"/>
  <c r="Q212" i="29" s="1"/>
  <c r="N108" i="29"/>
  <c r="O108" i="29" s="1"/>
  <c r="P108" i="29" s="1"/>
  <c r="N61" i="29"/>
  <c r="O61" i="29" s="1"/>
  <c r="P61" i="29" s="1"/>
  <c r="AB184" i="29"/>
  <c r="AC184" i="29" s="1"/>
  <c r="N205" i="29"/>
  <c r="O205" i="29" s="1"/>
  <c r="Y205" i="29" s="1"/>
  <c r="AB213" i="29"/>
  <c r="AC213" i="29" s="1"/>
  <c r="N83" i="29"/>
  <c r="O83" i="29" s="1"/>
  <c r="Y83" i="29" s="1"/>
  <c r="N103" i="29"/>
  <c r="O103" i="29" s="1"/>
  <c r="Y103" i="29" s="1"/>
  <c r="AB118" i="29"/>
  <c r="N114" i="29"/>
  <c r="O114" i="29" s="1"/>
  <c r="Y114" i="29" s="1"/>
  <c r="N216" i="29"/>
  <c r="O216" i="29" s="1"/>
  <c r="Y216" i="29" s="1"/>
  <c r="AB101" i="29"/>
  <c r="P147" i="29"/>
  <c r="Z147" i="29" s="1"/>
  <c r="N94" i="29"/>
  <c r="O94" i="29" s="1"/>
  <c r="P94" i="29" s="1"/>
  <c r="N129" i="29"/>
  <c r="O129" i="29" s="1"/>
  <c r="Y129" i="29" s="1"/>
  <c r="W151" i="29"/>
  <c r="X151" i="29" s="1"/>
  <c r="N180" i="29"/>
  <c r="O180" i="29" s="1"/>
  <c r="Y180" i="29" s="1"/>
  <c r="N155" i="29"/>
  <c r="O155" i="29" s="1"/>
  <c r="Y155" i="29" s="1"/>
  <c r="N68" i="29"/>
  <c r="O68" i="29" s="1"/>
  <c r="Y68" i="29" s="1"/>
  <c r="N225" i="29"/>
  <c r="O225" i="29" s="1"/>
  <c r="Y225" i="29" s="1"/>
  <c r="N66" i="29"/>
  <c r="O66" i="29" s="1"/>
  <c r="Y66" i="29" s="1"/>
  <c r="N92" i="29"/>
  <c r="O92" i="29" s="1"/>
  <c r="Y92" i="29" s="1"/>
  <c r="N158" i="29"/>
  <c r="O158" i="29" s="1"/>
  <c r="K90" i="29"/>
  <c r="Y136" i="29"/>
  <c r="K95" i="29"/>
  <c r="K177" i="29"/>
  <c r="AI115" i="29"/>
  <c r="S115" i="29"/>
  <c r="T115" i="29" s="1"/>
  <c r="W115" i="29" s="1"/>
  <c r="AJ115" i="29"/>
  <c r="AJ162" i="29"/>
  <c r="S162" i="29"/>
  <c r="T162" i="29" s="1"/>
  <c r="W162" i="29" s="1"/>
  <c r="X162" i="29" s="1"/>
  <c r="AI162" i="29"/>
  <c r="Y56" i="29"/>
  <c r="Y59" i="29"/>
  <c r="W65" i="29"/>
  <c r="X65" i="29" s="1"/>
  <c r="P121" i="29"/>
  <c r="Z121" i="29" s="1"/>
  <c r="AA121" i="29" s="1"/>
  <c r="AB212" i="29"/>
  <c r="AC212" i="29" s="1"/>
  <c r="K197" i="29"/>
  <c r="S215" i="29"/>
  <c r="T215" i="29" s="1"/>
  <c r="W215" i="29" s="1"/>
  <c r="X215" i="29" s="1"/>
  <c r="AJ215" i="29"/>
  <c r="AI215" i="29"/>
  <c r="Y81" i="29"/>
  <c r="Y74" i="29"/>
  <c r="K216" i="29"/>
  <c r="Q55" i="29"/>
  <c r="S55" i="29"/>
  <c r="T55" i="29" s="1"/>
  <c r="X55" i="29"/>
  <c r="AJ55" i="29"/>
  <c r="AI55" i="29"/>
  <c r="K173" i="29"/>
  <c r="Y141" i="29"/>
  <c r="AJ158" i="29"/>
  <c r="S158" i="29"/>
  <c r="T158" i="29" s="1"/>
  <c r="W158" i="29" s="1"/>
  <c r="X158" i="29" s="1"/>
  <c r="AI155" i="29"/>
  <c r="S155" i="29"/>
  <c r="T155" i="29" s="1"/>
  <c r="AJ155" i="29"/>
  <c r="K166" i="29"/>
  <c r="K217" i="29"/>
  <c r="S133" i="29"/>
  <c r="T133" i="29" s="1"/>
  <c r="W133" i="29" s="1"/>
  <c r="X133" i="29" s="1"/>
  <c r="AI133" i="29"/>
  <c r="AJ133" i="29"/>
  <c r="K77" i="29"/>
  <c r="Y89" i="29"/>
  <c r="K222" i="29"/>
  <c r="K225" i="29"/>
  <c r="K58" i="29"/>
  <c r="K201" i="29"/>
  <c r="K182" i="29"/>
  <c r="K88" i="29"/>
  <c r="P70" i="29"/>
  <c r="Z70" i="29" s="1"/>
  <c r="AB83" i="29"/>
  <c r="AC83" i="29" s="1"/>
  <c r="P80" i="29"/>
  <c r="Z80" i="29" s="1"/>
  <c r="P120" i="29"/>
  <c r="Q120" i="29" s="1"/>
  <c r="W218" i="29"/>
  <c r="X218" i="29" s="1"/>
  <c r="P174" i="29"/>
  <c r="P60" i="29"/>
  <c r="Q60" i="29" s="1"/>
  <c r="AB93" i="29"/>
  <c r="AC93" i="29" s="1"/>
  <c r="N97" i="29"/>
  <c r="O97" i="29" s="1"/>
  <c r="Y97" i="29" s="1"/>
  <c r="N126" i="29"/>
  <c r="O126" i="29" s="1"/>
  <c r="Y126" i="29" s="1"/>
  <c r="P152" i="29"/>
  <c r="AB125" i="29"/>
  <c r="N70" i="29"/>
  <c r="O70" i="29" s="1"/>
  <c r="Y70" i="29" s="1"/>
  <c r="W152" i="29"/>
  <c r="X152" i="29" s="1"/>
  <c r="N174" i="29"/>
  <c r="O174" i="29" s="1"/>
  <c r="Y174" i="29" s="1"/>
  <c r="W76" i="29"/>
  <c r="Z76" i="29" s="1"/>
  <c r="N65" i="29"/>
  <c r="O65" i="29" s="1"/>
  <c r="Y65" i="29" s="1"/>
  <c r="N168" i="29"/>
  <c r="O168" i="29" s="1"/>
  <c r="Y168" i="29" s="1"/>
  <c r="N162" i="29"/>
  <c r="O162" i="29" s="1"/>
  <c r="Y162" i="29" s="1"/>
  <c r="N51" i="29"/>
  <c r="O51" i="29" s="1"/>
  <c r="Y51" i="29" s="1"/>
  <c r="N188" i="29"/>
  <c r="O188" i="29" s="1"/>
  <c r="Y188" i="29" s="1"/>
  <c r="AB91" i="29"/>
  <c r="AC91" i="29" s="1"/>
  <c r="N109" i="29"/>
  <c r="O109" i="29" s="1"/>
  <c r="P109" i="29" s="1"/>
  <c r="AB214" i="29"/>
  <c r="AC214" i="29" s="1"/>
  <c r="AB169" i="29"/>
  <c r="AC169" i="29" s="1"/>
  <c r="N200" i="29"/>
  <c r="O200" i="29" s="1"/>
  <c r="Y200" i="29" s="1"/>
  <c r="N54" i="29"/>
  <c r="O54" i="29" s="1"/>
  <c r="Y54" i="29" s="1"/>
  <c r="N111" i="29"/>
  <c r="O111" i="29" s="1"/>
  <c r="P111" i="29" s="1"/>
  <c r="N96" i="29"/>
  <c r="O96" i="29" s="1"/>
  <c r="Y96" i="29" s="1"/>
  <c r="N196" i="29"/>
  <c r="O196" i="29" s="1"/>
  <c r="Y196" i="29" s="1"/>
  <c r="N192" i="29"/>
  <c r="O192" i="29" s="1"/>
  <c r="Y192" i="29" s="1"/>
  <c r="AB189" i="29"/>
  <c r="AC189" i="29" s="1"/>
  <c r="AB193" i="29"/>
  <c r="AC193" i="29" s="1"/>
  <c r="N173" i="29"/>
  <c r="O173" i="29" s="1"/>
  <c r="Y173" i="29" s="1"/>
  <c r="AJ136" i="29"/>
  <c r="AI136" i="29"/>
  <c r="S136" i="29"/>
  <c r="T136" i="29" s="1"/>
  <c r="W136" i="29" s="1"/>
  <c r="X136" i="29" s="1"/>
  <c r="Y163" i="29"/>
  <c r="AJ99" i="29"/>
  <c r="S99" i="29"/>
  <c r="T99" i="29" s="1"/>
  <c r="AI99" i="29"/>
  <c r="X99" i="29"/>
  <c r="Y115" i="29"/>
  <c r="K139" i="29"/>
  <c r="Q84" i="29"/>
  <c r="AI84" i="29"/>
  <c r="S84" i="29"/>
  <c r="T84" i="29" s="1"/>
  <c r="W84" i="29" s="1"/>
  <c r="X84" i="29" s="1"/>
  <c r="AJ84" i="29"/>
  <c r="S112" i="29"/>
  <c r="T112" i="29" s="1"/>
  <c r="W112" i="29" s="1"/>
  <c r="X112" i="29" s="1"/>
  <c r="AJ112" i="29"/>
  <c r="AI112" i="29"/>
  <c r="Q112" i="29"/>
  <c r="X109" i="29"/>
  <c r="X67" i="29"/>
  <c r="X82" i="29"/>
  <c r="X120" i="29"/>
  <c r="X189" i="29"/>
  <c r="Z189" i="29"/>
  <c r="X138" i="29"/>
  <c r="Z138" i="29"/>
  <c r="X81" i="29"/>
  <c r="Z213" i="29"/>
  <c r="L62" i="35"/>
  <c r="AJ179" i="1"/>
  <c r="AB175" i="1"/>
  <c r="L64" i="35" s="1"/>
  <c r="L62" i="36"/>
  <c r="AX175" i="1"/>
  <c r="L64" i="36" s="1"/>
  <c r="BF179" i="1"/>
  <c r="CC50" i="1" l="1"/>
  <c r="F282" i="1"/>
  <c r="I282" i="1" s="1"/>
  <c r="G256" i="1"/>
  <c r="F256" i="1"/>
  <c r="I256" i="1" s="1"/>
  <c r="G269" i="1"/>
  <c r="CC49" i="1"/>
  <c r="W85" i="29"/>
  <c r="X85" i="29" s="1"/>
  <c r="P220" i="29"/>
  <c r="Z157" i="29"/>
  <c r="W154" i="29"/>
  <c r="X154" i="29" s="1"/>
  <c r="S163" i="29"/>
  <c r="T163" i="29" s="1"/>
  <c r="W163" i="29" s="1"/>
  <c r="X163" i="29" s="1"/>
  <c r="P140" i="29"/>
  <c r="Q140" i="29" s="1"/>
  <c r="AJ87" i="29"/>
  <c r="S101" i="29"/>
  <c r="T101" i="29" s="1"/>
  <c r="P62" i="29"/>
  <c r="W101" i="29"/>
  <c r="Z101" i="29" s="1"/>
  <c r="S186" i="29"/>
  <c r="T186" i="29" s="1"/>
  <c r="W186" i="29" s="1"/>
  <c r="X186" i="29" s="1"/>
  <c r="AJ126" i="29"/>
  <c r="S202" i="29"/>
  <c r="T202" i="29" s="1"/>
  <c r="AB186" i="29"/>
  <c r="AC186" i="29" s="1"/>
  <c r="Y193" i="29"/>
  <c r="K112" i="30"/>
  <c r="S112" i="30" s="1"/>
  <c r="T112" i="30" s="1"/>
  <c r="W112" i="30" s="1"/>
  <c r="X112" i="30" s="1"/>
  <c r="K197" i="33"/>
  <c r="K107" i="33"/>
  <c r="AI107" i="33" s="1"/>
  <c r="K112" i="33"/>
  <c r="K95" i="33"/>
  <c r="Y199" i="28"/>
  <c r="Y70" i="31"/>
  <c r="Y145" i="28"/>
  <c r="Y118" i="28"/>
  <c r="Y106" i="28"/>
  <c r="K141" i="30"/>
  <c r="AB141" i="30" s="1"/>
  <c r="K219" i="30"/>
  <c r="P219" i="30" s="1"/>
  <c r="K151" i="33"/>
  <c r="Y220" i="28"/>
  <c r="Y91" i="31"/>
  <c r="K142" i="30"/>
  <c r="K150" i="30"/>
  <c r="K89" i="33"/>
  <c r="K172" i="33"/>
  <c r="Y172" i="28"/>
  <c r="Y170" i="28"/>
  <c r="K223" i="30"/>
  <c r="K74" i="33"/>
  <c r="Y100" i="28"/>
  <c r="Y183" i="28"/>
  <c r="Y184" i="28"/>
  <c r="Y113" i="31"/>
  <c r="K152" i="30"/>
  <c r="K51" i="33"/>
  <c r="K215" i="33"/>
  <c r="K171" i="33"/>
  <c r="K81" i="33"/>
  <c r="Y212" i="28"/>
  <c r="Y161" i="28"/>
  <c r="K68" i="33"/>
  <c r="Y65" i="28"/>
  <c r="AB220" i="29"/>
  <c r="AI85" i="29"/>
  <c r="K121" i="30"/>
  <c r="P121" i="30" s="1"/>
  <c r="Y200" i="31"/>
  <c r="Y201" i="31"/>
  <c r="Y169" i="31"/>
  <c r="K63" i="30"/>
  <c r="K86" i="33"/>
  <c r="AB86" i="33" s="1"/>
  <c r="AC86" i="33" s="1"/>
  <c r="K221" i="33"/>
  <c r="K71" i="33"/>
  <c r="K128" i="33"/>
  <c r="Y164" i="31"/>
  <c r="Y188" i="31"/>
  <c r="K170" i="32"/>
  <c r="P170" i="32" s="1"/>
  <c r="K89" i="30"/>
  <c r="K66" i="30"/>
  <c r="K133" i="33"/>
  <c r="K114" i="30"/>
  <c r="K178" i="30"/>
  <c r="Y69" i="32"/>
  <c r="AB116" i="29"/>
  <c r="AC116" i="29" s="1"/>
  <c r="AB122" i="29"/>
  <c r="AC122" i="29" s="1"/>
  <c r="AI87" i="29"/>
  <c r="AJ61" i="29"/>
  <c r="Z212" i="29"/>
  <c r="W122" i="29"/>
  <c r="X122" i="29" s="1"/>
  <c r="P126" i="29"/>
  <c r="S128" i="29"/>
  <c r="T128" i="29" s="1"/>
  <c r="Z124" i="29"/>
  <c r="S116" i="29"/>
  <c r="T116" i="29" s="1"/>
  <c r="W116" i="29" s="1"/>
  <c r="X116" i="29" s="1"/>
  <c r="AJ85" i="29"/>
  <c r="Y218" i="29"/>
  <c r="S126" i="29"/>
  <c r="T126" i="29" s="1"/>
  <c r="AJ154" i="29"/>
  <c r="AB147" i="29"/>
  <c r="P86" i="33"/>
  <c r="K55" i="30"/>
  <c r="AI55" i="30" s="1"/>
  <c r="K217" i="30"/>
  <c r="K166" i="30"/>
  <c r="K58" i="30"/>
  <c r="Y73" i="28"/>
  <c r="Y141" i="31"/>
  <c r="Y209" i="31"/>
  <c r="K218" i="32"/>
  <c r="K84" i="33"/>
  <c r="P84" i="33" s="1"/>
  <c r="K137" i="33"/>
  <c r="AB137" i="33" s="1"/>
  <c r="K100" i="33"/>
  <c r="K68" i="30"/>
  <c r="AB68" i="30" s="1"/>
  <c r="AC68" i="30" s="1"/>
  <c r="K153" i="30"/>
  <c r="Z103" i="32"/>
  <c r="AA103" i="32" s="1"/>
  <c r="BD218" i="1"/>
  <c r="K188" i="33"/>
  <c r="K155" i="30"/>
  <c r="K103" i="30"/>
  <c r="P103" i="30" s="1"/>
  <c r="K61" i="30"/>
  <c r="AB61" i="30" s="1"/>
  <c r="K213" i="33"/>
  <c r="AB213" i="33" s="1"/>
  <c r="Y54" i="28"/>
  <c r="Y83" i="31"/>
  <c r="Y191" i="31"/>
  <c r="K67" i="30"/>
  <c r="Y214" i="28"/>
  <c r="Y193" i="28"/>
  <c r="Y206" i="31"/>
  <c r="K85" i="30"/>
  <c r="K185" i="30"/>
  <c r="Y184" i="31"/>
  <c r="K192" i="33"/>
  <c r="Y166" i="28"/>
  <c r="K59" i="30"/>
  <c r="K209" i="33"/>
  <c r="P209" i="33" s="1"/>
  <c r="K155" i="33"/>
  <c r="Y192" i="31"/>
  <c r="Y159" i="31"/>
  <c r="AB120" i="32"/>
  <c r="AC120" i="32" s="1"/>
  <c r="P120" i="32"/>
  <c r="Q120" i="32" s="1"/>
  <c r="Q158" i="29"/>
  <c r="P122" i="29"/>
  <c r="AI116" i="29"/>
  <c r="S122" i="29"/>
  <c r="T122" i="29" s="1"/>
  <c r="X147" i="29"/>
  <c r="AJ153" i="29"/>
  <c r="S220" i="29"/>
  <c r="T220" i="29" s="1"/>
  <c r="Q175" i="29"/>
  <c r="Z79" i="33"/>
  <c r="AA79" i="33" s="1"/>
  <c r="K99" i="33"/>
  <c r="K138" i="33"/>
  <c r="Y144" i="31"/>
  <c r="K225" i="32"/>
  <c r="K92" i="30"/>
  <c r="K142" i="33"/>
  <c r="K127" i="30"/>
  <c r="W127" i="30" s="1"/>
  <c r="K214" i="33"/>
  <c r="P145" i="30"/>
  <c r="K190" i="33"/>
  <c r="P190" i="33" s="1"/>
  <c r="Y142" i="28"/>
  <c r="Y53" i="28"/>
  <c r="Y59" i="31"/>
  <c r="K137" i="30"/>
  <c r="K205" i="30"/>
  <c r="AI205" i="30" s="1"/>
  <c r="P126" i="32"/>
  <c r="W126" i="32"/>
  <c r="X126" i="32" s="1"/>
  <c r="AB126" i="32"/>
  <c r="Y107" i="29"/>
  <c r="W220" i="29"/>
  <c r="X220" i="29" s="1"/>
  <c r="W193" i="29"/>
  <c r="X193" i="29" s="1"/>
  <c r="AI220" i="29"/>
  <c r="AH217" i="1"/>
  <c r="K217" i="33"/>
  <c r="AB217" i="33" s="1"/>
  <c r="K130" i="33"/>
  <c r="P130" i="33" s="1"/>
  <c r="P169" i="33"/>
  <c r="Y122" i="28"/>
  <c r="Y125" i="28"/>
  <c r="K181" i="32"/>
  <c r="K135" i="33"/>
  <c r="K136" i="33"/>
  <c r="Y72" i="32"/>
  <c r="AJ122" i="29"/>
  <c r="AI158" i="29"/>
  <c r="P158" i="29"/>
  <c r="AJ163" i="29"/>
  <c r="S62" i="29"/>
  <c r="T62" i="29" s="1"/>
  <c r="W62" i="29" s="1"/>
  <c r="X62" i="29" s="1"/>
  <c r="Q101" i="29"/>
  <c r="S147" i="29"/>
  <c r="T147" i="29" s="1"/>
  <c r="AJ174" i="29"/>
  <c r="K82" i="30"/>
  <c r="AB82" i="30" s="1"/>
  <c r="AC82" i="30" s="1"/>
  <c r="K97" i="30"/>
  <c r="P97" i="30" s="1"/>
  <c r="K151" i="30"/>
  <c r="W151" i="30" s="1"/>
  <c r="X151" i="30" s="1"/>
  <c r="P57" i="33"/>
  <c r="Q57" i="33" s="1"/>
  <c r="K122" i="33"/>
  <c r="K70" i="33"/>
  <c r="Y64" i="28"/>
  <c r="K161" i="30"/>
  <c r="AB161" i="30" s="1"/>
  <c r="K90" i="33"/>
  <c r="K63" i="32"/>
  <c r="S63" i="32" s="1"/>
  <c r="T63" i="32" s="1"/>
  <c r="K183" i="33"/>
  <c r="AB183" i="33" s="1"/>
  <c r="AC183" i="33" s="1"/>
  <c r="Y174" i="31"/>
  <c r="Y69" i="31"/>
  <c r="K100" i="30"/>
  <c r="AB100" i="30" s="1"/>
  <c r="Y54" i="31"/>
  <c r="K110" i="30"/>
  <c r="K175" i="30"/>
  <c r="AB175" i="30" s="1"/>
  <c r="AC175" i="30" s="1"/>
  <c r="K129" i="30"/>
  <c r="W129" i="30" s="1"/>
  <c r="K199" i="33"/>
  <c r="K109" i="33"/>
  <c r="Y174" i="28"/>
  <c r="K70" i="30"/>
  <c r="W70" i="30" s="1"/>
  <c r="N201" i="30"/>
  <c r="O201" i="30" s="1"/>
  <c r="Y201" i="30" s="1"/>
  <c r="K53" i="30"/>
  <c r="K165" i="30"/>
  <c r="AB165" i="30" s="1"/>
  <c r="AC165" i="30" s="1"/>
  <c r="K92" i="33"/>
  <c r="K105" i="33"/>
  <c r="K157" i="33"/>
  <c r="AI157" i="33" s="1"/>
  <c r="Y124" i="28"/>
  <c r="K122" i="30"/>
  <c r="Y95" i="32"/>
  <c r="P105" i="29"/>
  <c r="AI62" i="29"/>
  <c r="S87" i="29"/>
  <c r="T87" i="29" s="1"/>
  <c r="W87" i="29" s="1"/>
  <c r="X87" i="29" s="1"/>
  <c r="Q125" i="29"/>
  <c r="AI101" i="29"/>
  <c r="P116" i="29"/>
  <c r="AI174" i="29"/>
  <c r="S105" i="29"/>
  <c r="T105" i="29" s="1"/>
  <c r="Z219" i="33"/>
  <c r="Y108" i="31"/>
  <c r="Y195" i="31"/>
  <c r="K130" i="32"/>
  <c r="K144" i="33"/>
  <c r="K185" i="33"/>
  <c r="AB185" i="33" s="1"/>
  <c r="K116" i="32"/>
  <c r="K106" i="32"/>
  <c r="K162" i="33"/>
  <c r="P162" i="33" s="1"/>
  <c r="Y115" i="28"/>
  <c r="Y182" i="28"/>
  <c r="K116" i="30"/>
  <c r="AB116" i="30" s="1"/>
  <c r="K71" i="30"/>
  <c r="P71" i="30" s="1"/>
  <c r="K73" i="33"/>
  <c r="K224" i="30"/>
  <c r="W224" i="30" s="1"/>
  <c r="X224" i="30" s="1"/>
  <c r="Z72" i="30"/>
  <c r="K189" i="30"/>
  <c r="K56" i="33"/>
  <c r="AJ83" i="29"/>
  <c r="Y135" i="29"/>
  <c r="P110" i="29"/>
  <c r="AC128" i="30"/>
  <c r="AC204" i="30"/>
  <c r="AC177" i="33"/>
  <c r="N107" i="32"/>
  <c r="O107" i="32" s="1"/>
  <c r="U107" i="32"/>
  <c r="V107" i="32" s="1"/>
  <c r="Q170" i="30"/>
  <c r="U179" i="32"/>
  <c r="V179" i="32" s="1"/>
  <c r="N179" i="32"/>
  <c r="O179" i="32" s="1"/>
  <c r="X215" i="32"/>
  <c r="Z215" i="32"/>
  <c r="AA215" i="32" s="1"/>
  <c r="AC134" i="30"/>
  <c r="Q104" i="33"/>
  <c r="U109" i="32"/>
  <c r="V109" i="32" s="1"/>
  <c r="N109" i="32"/>
  <c r="O109" i="32" s="1"/>
  <c r="AC161" i="30"/>
  <c r="AC100" i="30"/>
  <c r="AC202" i="30"/>
  <c r="Q105" i="30"/>
  <c r="AC163" i="30"/>
  <c r="N134" i="32"/>
  <c r="O134" i="32" s="1"/>
  <c r="Y134" i="32" s="1"/>
  <c r="U134" i="32"/>
  <c r="V134" i="32" s="1"/>
  <c r="AC104" i="30"/>
  <c r="AC141" i="30"/>
  <c r="N202" i="32"/>
  <c r="O202" i="32" s="1"/>
  <c r="U202" i="32"/>
  <c r="V202" i="32" s="1"/>
  <c r="Y94" i="29"/>
  <c r="X217" i="32"/>
  <c r="Y191" i="32"/>
  <c r="P191" i="32"/>
  <c r="Q191" i="32" s="1"/>
  <c r="U196" i="32"/>
  <c r="V196" i="32" s="1"/>
  <c r="N196" i="32"/>
  <c r="O196" i="32" s="1"/>
  <c r="AC132" i="30"/>
  <c r="AA91" i="29"/>
  <c r="Y119" i="32"/>
  <c r="P119" i="32"/>
  <c r="Z119" i="32" s="1"/>
  <c r="U172" i="32"/>
  <c r="V172" i="32" s="1"/>
  <c r="N172" i="32"/>
  <c r="O172" i="32" s="1"/>
  <c r="Y172" i="32" s="1"/>
  <c r="Q86" i="33"/>
  <c r="AA80" i="29"/>
  <c r="P115" i="29"/>
  <c r="Q115" i="29" s="1"/>
  <c r="AC61" i="30"/>
  <c r="U160" i="32"/>
  <c r="V160" i="32" s="1"/>
  <c r="N160" i="32"/>
  <c r="O160" i="32" s="1"/>
  <c r="U187" i="32"/>
  <c r="V187" i="32" s="1"/>
  <c r="N187" i="32"/>
  <c r="O187" i="32" s="1"/>
  <c r="Y187" i="32" s="1"/>
  <c r="U141" i="32"/>
  <c r="V141" i="32" s="1"/>
  <c r="N141" i="32"/>
  <c r="O141" i="32" s="1"/>
  <c r="AI74" i="30"/>
  <c r="S74" i="30"/>
  <c r="T74" i="30" s="1"/>
  <c r="AJ74" i="30"/>
  <c r="AI112" i="30"/>
  <c r="AJ112" i="30"/>
  <c r="S197" i="33"/>
  <c r="T197" i="33" s="1"/>
  <c r="AI197" i="33"/>
  <c r="AJ197" i="33"/>
  <c r="AB211" i="33"/>
  <c r="AJ211" i="33"/>
  <c r="S211" i="33"/>
  <c r="T211" i="33" s="1"/>
  <c r="W211" i="33" s="1"/>
  <c r="X211" i="33" s="1"/>
  <c r="AI211" i="33"/>
  <c r="S107" i="33"/>
  <c r="T107" i="33" s="1"/>
  <c r="W107" i="33" s="1"/>
  <c r="X107" i="33" s="1"/>
  <c r="S112" i="33"/>
  <c r="T112" i="33" s="1"/>
  <c r="W112" i="33" s="1"/>
  <c r="X112" i="33" s="1"/>
  <c r="AI112" i="33"/>
  <c r="AJ112" i="33"/>
  <c r="AC108" i="33"/>
  <c r="AC217" i="33"/>
  <c r="W80" i="33"/>
  <c r="X80" i="33" s="1"/>
  <c r="Y184" i="33"/>
  <c r="AC161" i="33"/>
  <c r="N225" i="33"/>
  <c r="O225" i="33" s="1"/>
  <c r="Y225" i="33" s="1"/>
  <c r="S104" i="28"/>
  <c r="T104" i="28" s="1"/>
  <c r="AB104" i="28"/>
  <c r="AJ104" i="28"/>
  <c r="W104" i="28"/>
  <c r="X104" i="28" s="1"/>
  <c r="P104" i="28"/>
  <c r="Z104" i="28" s="1"/>
  <c r="AI104" i="28"/>
  <c r="AJ139" i="28"/>
  <c r="P139" i="28"/>
  <c r="Q139" i="28" s="1"/>
  <c r="AB139" i="28"/>
  <c r="AC139" i="28" s="1"/>
  <c r="AI139" i="28"/>
  <c r="S139" i="28"/>
  <c r="T139" i="28" s="1"/>
  <c r="W139" i="28" s="1"/>
  <c r="X139" i="28" s="1"/>
  <c r="AJ160" i="28"/>
  <c r="AB160" i="28"/>
  <c r="AC160" i="28" s="1"/>
  <c r="P160" i="28"/>
  <c r="S160" i="28"/>
  <c r="T160" i="28" s="1"/>
  <c r="W160" i="28" s="1"/>
  <c r="X160" i="28" s="1"/>
  <c r="AI160" i="28"/>
  <c r="W203" i="28"/>
  <c r="X203" i="28" s="1"/>
  <c r="P203" i="28"/>
  <c r="Q203" i="28" s="1"/>
  <c r="AI203" i="28"/>
  <c r="S203" i="28"/>
  <c r="T203" i="28" s="1"/>
  <c r="AB203" i="28"/>
  <c r="AJ203" i="28"/>
  <c r="AJ100" i="31"/>
  <c r="P100" i="31"/>
  <c r="Q100" i="31" s="1"/>
  <c r="W100" i="31"/>
  <c r="X100" i="31" s="1"/>
  <c r="AI100" i="31"/>
  <c r="S100" i="31"/>
  <c r="T100" i="31" s="1"/>
  <c r="AB100" i="31"/>
  <c r="P206" i="32"/>
  <c r="AB206" i="32"/>
  <c r="W206" i="32"/>
  <c r="X206" i="32" s="1"/>
  <c r="U89" i="32"/>
  <c r="V89" i="32" s="1"/>
  <c r="N89" i="32"/>
  <c r="O89" i="32" s="1"/>
  <c r="K109" i="32"/>
  <c r="U157" i="32"/>
  <c r="V157" i="32" s="1"/>
  <c r="N157" i="32"/>
  <c r="O157" i="32" s="1"/>
  <c r="U150" i="32"/>
  <c r="V150" i="32" s="1"/>
  <c r="N150" i="32"/>
  <c r="O150" i="32" s="1"/>
  <c r="S55" i="30"/>
  <c r="T55" i="30" s="1"/>
  <c r="AJ124" i="30"/>
  <c r="S124" i="30"/>
  <c r="T124" i="30" s="1"/>
  <c r="AI124" i="30"/>
  <c r="S217" i="30"/>
  <c r="T217" i="30" s="1"/>
  <c r="AJ217" i="30"/>
  <c r="AI217" i="30"/>
  <c r="S149" i="30"/>
  <c r="T149" i="30" s="1"/>
  <c r="AJ149" i="30"/>
  <c r="AI149" i="30"/>
  <c r="AB180" i="33"/>
  <c r="AC180" i="33" s="1"/>
  <c r="AI180" i="33"/>
  <c r="AJ180" i="33"/>
  <c r="S180" i="33"/>
  <c r="T180" i="33" s="1"/>
  <c r="X180" i="33"/>
  <c r="S95" i="28"/>
  <c r="T95" i="28" s="1"/>
  <c r="AB95" i="28"/>
  <c r="AC95" i="28" s="1"/>
  <c r="AJ95" i="28"/>
  <c r="AI95" i="28"/>
  <c r="P95" i="28"/>
  <c r="Q95" i="28" s="1"/>
  <c r="W95" i="28"/>
  <c r="X95" i="28" s="1"/>
  <c r="AB199" i="28"/>
  <c r="AC199" i="28" s="1"/>
  <c r="AI199" i="28"/>
  <c r="AJ199" i="28"/>
  <c r="W199" i="28"/>
  <c r="X199" i="28" s="1"/>
  <c r="P199" i="28"/>
  <c r="S199" i="28"/>
  <c r="T199" i="28" s="1"/>
  <c r="Q199" i="28"/>
  <c r="P70" i="31"/>
  <c r="Q70" i="31" s="1"/>
  <c r="AB70" i="31"/>
  <c r="S70" i="31"/>
  <c r="T70" i="31" s="1"/>
  <c r="AI70" i="31"/>
  <c r="AJ70" i="31"/>
  <c r="W70" i="31"/>
  <c r="X70" i="31" s="1"/>
  <c r="S71" i="31"/>
  <c r="T71" i="31" s="1"/>
  <c r="AJ71" i="31"/>
  <c r="P71" i="31"/>
  <c r="W71" i="31"/>
  <c r="X71" i="31" s="1"/>
  <c r="AI71" i="31"/>
  <c r="AB71" i="31"/>
  <c r="AB176" i="31"/>
  <c r="W176" i="31"/>
  <c r="X176" i="31" s="1"/>
  <c r="S176" i="31"/>
  <c r="T176" i="31" s="1"/>
  <c r="P176" i="31"/>
  <c r="Q176" i="31" s="1"/>
  <c r="AI176" i="31"/>
  <c r="AJ176" i="31"/>
  <c r="U131" i="32"/>
  <c r="V131" i="32" s="1"/>
  <c r="N131" i="32"/>
  <c r="O131" i="32" s="1"/>
  <c r="AI211" i="30"/>
  <c r="S211" i="30"/>
  <c r="T211" i="30" s="1"/>
  <c r="AJ211" i="30"/>
  <c r="S63" i="30"/>
  <c r="T63" i="30" s="1"/>
  <c r="W63" i="30" s="1"/>
  <c r="X63" i="30" s="1"/>
  <c r="AI63" i="30"/>
  <c r="AJ63" i="30"/>
  <c r="AJ77" i="30"/>
  <c r="AI77" i="30"/>
  <c r="S77" i="30"/>
  <c r="T77" i="30" s="1"/>
  <c r="K166" i="33"/>
  <c r="U166" i="33"/>
  <c r="V166" i="33" s="1"/>
  <c r="S86" i="33"/>
  <c r="T86" i="33" s="1"/>
  <c r="W86" i="33" s="1"/>
  <c r="X86" i="33" s="1"/>
  <c r="AI86" i="33"/>
  <c r="AJ86" i="33"/>
  <c r="AJ221" i="33"/>
  <c r="AI221" i="33"/>
  <c r="S221" i="33"/>
  <c r="T221" i="33" s="1"/>
  <c r="AJ71" i="33"/>
  <c r="AI71" i="33"/>
  <c r="S71" i="33"/>
  <c r="T71" i="33" s="1"/>
  <c r="AI108" i="33"/>
  <c r="AJ108" i="33"/>
  <c r="S108" i="33"/>
  <c r="T108" i="33" s="1"/>
  <c r="W108" i="33" s="1"/>
  <c r="X108" i="33" s="1"/>
  <c r="Q108" i="33"/>
  <c r="AJ128" i="33"/>
  <c r="AJ145" i="28"/>
  <c r="S145" i="28"/>
  <c r="T145" i="28" s="1"/>
  <c r="W145" i="28" s="1"/>
  <c r="X145" i="28" s="1"/>
  <c r="AB145" i="28"/>
  <c r="AC145" i="28" s="1"/>
  <c r="AI145" i="28"/>
  <c r="P145" i="28"/>
  <c r="Q145" i="28" s="1"/>
  <c r="AJ118" i="28"/>
  <c r="P118" i="28"/>
  <c r="AI118" i="28"/>
  <c r="AB118" i="28"/>
  <c r="S118" i="28"/>
  <c r="T118" i="28" s="1"/>
  <c r="W118" i="28" s="1"/>
  <c r="X118" i="28" s="1"/>
  <c r="AJ119" i="31"/>
  <c r="S119" i="31"/>
  <c r="T119" i="31" s="1"/>
  <c r="W119" i="31" s="1"/>
  <c r="X119" i="31" s="1"/>
  <c r="P119" i="31"/>
  <c r="Z119" i="31" s="1"/>
  <c r="AB119" i="31"/>
  <c r="AI119" i="31"/>
  <c r="P178" i="31"/>
  <c r="Q178" i="31"/>
  <c r="AB178" i="31"/>
  <c r="AI178" i="31"/>
  <c r="S178" i="31"/>
  <c r="T178" i="31" s="1"/>
  <c r="AJ178" i="31"/>
  <c r="W178" i="31"/>
  <c r="X178" i="31" s="1"/>
  <c r="S90" i="32"/>
  <c r="T90" i="32" s="1"/>
  <c r="AI90" i="32"/>
  <c r="AJ90" i="32"/>
  <c r="AB90" i="32"/>
  <c r="U81" i="32"/>
  <c r="V81" i="32" s="1"/>
  <c r="N81" i="32"/>
  <c r="O81" i="32" s="1"/>
  <c r="Y81" i="32" s="1"/>
  <c r="U162" i="32"/>
  <c r="V162" i="32" s="1"/>
  <c r="N162" i="32"/>
  <c r="O162" i="32" s="1"/>
  <c r="Y162" i="32" s="1"/>
  <c r="S170" i="32"/>
  <c r="T170" i="32" s="1"/>
  <c r="W170" i="32"/>
  <c r="X170" i="32" s="1"/>
  <c r="AB170" i="32"/>
  <c r="AI89" i="30"/>
  <c r="S89" i="30"/>
  <c r="T89" i="30" s="1"/>
  <c r="W89" i="30" s="1"/>
  <c r="X89" i="30" s="1"/>
  <c r="AJ89" i="30"/>
  <c r="AI66" i="30"/>
  <c r="AJ66" i="30"/>
  <c r="S66" i="30"/>
  <c r="T66" i="30" s="1"/>
  <c r="AI76" i="30"/>
  <c r="AJ76" i="30"/>
  <c r="S76" i="30"/>
  <c r="T76" i="30" s="1"/>
  <c r="AJ194" i="33"/>
  <c r="X194" i="33"/>
  <c r="S194" i="33"/>
  <c r="T194" i="33" s="1"/>
  <c r="AI194" i="33"/>
  <c r="S151" i="33"/>
  <c r="T151" i="33" s="1"/>
  <c r="AI151" i="33"/>
  <c r="AJ151" i="33"/>
  <c r="S119" i="33"/>
  <c r="T119" i="33" s="1"/>
  <c r="W119" i="33" s="1"/>
  <c r="X119" i="33" s="1"/>
  <c r="AJ119" i="33"/>
  <c r="AI119" i="33"/>
  <c r="AJ68" i="28"/>
  <c r="AB68" i="28"/>
  <c r="AC68" i="28" s="1"/>
  <c r="P68" i="28"/>
  <c r="Q68" i="28" s="1"/>
  <c r="AI68" i="28"/>
  <c r="S68" i="28"/>
  <c r="T68" i="28" s="1"/>
  <c r="W68" i="28" s="1"/>
  <c r="X68" i="28" s="1"/>
  <c r="AI103" i="28"/>
  <c r="AB103" i="28"/>
  <c r="AJ103" i="28"/>
  <c r="P103" i="28"/>
  <c r="Q103" i="28" s="1"/>
  <c r="S103" i="28"/>
  <c r="T103" i="28" s="1"/>
  <c r="W103" i="28"/>
  <c r="X103" i="28" s="1"/>
  <c r="P106" i="31"/>
  <c r="Q106" i="31" s="1"/>
  <c r="AI106" i="31"/>
  <c r="AB106" i="31"/>
  <c r="AJ106" i="31"/>
  <c r="S106" i="31"/>
  <c r="T106" i="31" s="1"/>
  <c r="W106" i="31" s="1"/>
  <c r="X106" i="31" s="1"/>
  <c r="AI154" i="30"/>
  <c r="S154" i="30"/>
  <c r="T154" i="30" s="1"/>
  <c r="AJ154" i="30"/>
  <c r="AI142" i="30"/>
  <c r="AJ142" i="30"/>
  <c r="AJ150" i="30"/>
  <c r="AI150" i="30"/>
  <c r="S150" i="30"/>
  <c r="T150" i="30" s="1"/>
  <c r="AJ179" i="30"/>
  <c r="S179" i="30"/>
  <c r="T179" i="30" s="1"/>
  <c r="AI179" i="30"/>
  <c r="S115" i="33"/>
  <c r="T115" i="33" s="1"/>
  <c r="W115" i="33" s="1"/>
  <c r="X115" i="33" s="1"/>
  <c r="AJ115" i="33"/>
  <c r="AI115" i="33"/>
  <c r="W172" i="33"/>
  <c r="AI172" i="33"/>
  <c r="S172" i="33"/>
  <c r="T172" i="33" s="1"/>
  <c r="AJ172" i="33"/>
  <c r="S141" i="28"/>
  <c r="T141" i="28" s="1"/>
  <c r="W141" i="28" s="1"/>
  <c r="X141" i="28" s="1"/>
  <c r="AJ141" i="28"/>
  <c r="AI141" i="28"/>
  <c r="P141" i="28"/>
  <c r="Q141" i="28" s="1"/>
  <c r="AB141" i="28"/>
  <c r="AC141" i="28" s="1"/>
  <c r="AB115" i="28"/>
  <c r="AC115" i="28" s="1"/>
  <c r="P115" i="28"/>
  <c r="AJ115" i="28"/>
  <c r="AI115" i="28"/>
  <c r="S115" i="28"/>
  <c r="T115" i="28" s="1"/>
  <c r="W115" i="28"/>
  <c r="X115" i="28" s="1"/>
  <c r="AI176" i="28"/>
  <c r="W176" i="28"/>
  <c r="X176" i="28" s="1"/>
  <c r="AJ176" i="28"/>
  <c r="P176" i="28"/>
  <c r="AB176" i="28"/>
  <c r="S176" i="28"/>
  <c r="T176" i="28" s="1"/>
  <c r="W182" i="28"/>
  <c r="X182" i="28" s="1"/>
  <c r="AI182" i="28"/>
  <c r="AB182" i="28"/>
  <c r="AJ182" i="28"/>
  <c r="P182" i="28"/>
  <c r="Z182" i="28" s="1"/>
  <c r="AA182" i="28" s="1"/>
  <c r="S182" i="28"/>
  <c r="T182" i="28" s="1"/>
  <c r="U140" i="32"/>
  <c r="V140" i="32" s="1"/>
  <c r="N140" i="32"/>
  <c r="O140" i="32" s="1"/>
  <c r="Y140" i="32" s="1"/>
  <c r="S102" i="32"/>
  <c r="T102" i="32" s="1"/>
  <c r="AJ102" i="32"/>
  <c r="AI102" i="32"/>
  <c r="P102" i="32"/>
  <c r="AB102" i="32"/>
  <c r="W102" i="32"/>
  <c r="X102" i="32" s="1"/>
  <c r="S223" i="30"/>
  <c r="T223" i="30" s="1"/>
  <c r="AI223" i="30"/>
  <c r="AJ223" i="30"/>
  <c r="AJ222" i="30"/>
  <c r="AI222" i="30"/>
  <c r="S222" i="30"/>
  <c r="T222" i="30" s="1"/>
  <c r="K64" i="33"/>
  <c r="U64" i="33"/>
  <c r="V64" i="33" s="1"/>
  <c r="W221" i="28"/>
  <c r="X221" i="28" s="1"/>
  <c r="S221" i="28"/>
  <c r="T221" i="28" s="1"/>
  <c r="AB221" i="28"/>
  <c r="P221" i="28"/>
  <c r="Z221" i="28" s="1"/>
  <c r="AI221" i="28"/>
  <c r="AJ221" i="28"/>
  <c r="W149" i="28"/>
  <c r="X149" i="28" s="1"/>
  <c r="AB149" i="28"/>
  <c r="S149" i="28"/>
  <c r="T149" i="28" s="1"/>
  <c r="AJ149" i="28"/>
  <c r="AI149" i="28"/>
  <c r="P149" i="28"/>
  <c r="Q149" i="28" s="1"/>
  <c r="AB111" i="31"/>
  <c r="AI111" i="31"/>
  <c r="AJ111" i="31"/>
  <c r="S111" i="31"/>
  <c r="T111" i="31" s="1"/>
  <c r="W111" i="31" s="1"/>
  <c r="X111" i="31" s="1"/>
  <c r="P111" i="31"/>
  <c r="Q111" i="31" s="1"/>
  <c r="AB120" i="31"/>
  <c r="AI120" i="31"/>
  <c r="AJ120" i="31"/>
  <c r="S120" i="31"/>
  <c r="T120" i="31" s="1"/>
  <c r="P120" i="31"/>
  <c r="Q120" i="31" s="1"/>
  <c r="W120" i="31"/>
  <c r="X120" i="31" s="1"/>
  <c r="S122" i="31"/>
  <c r="T122" i="31" s="1"/>
  <c r="AI122" i="31"/>
  <c r="AB122" i="31"/>
  <c r="AJ122" i="31"/>
  <c r="P122" i="31"/>
  <c r="Q122" i="31" s="1"/>
  <c r="W122" i="31"/>
  <c r="X122" i="31" s="1"/>
  <c r="S213" i="31"/>
  <c r="T213" i="31" s="1"/>
  <c r="W213" i="31" s="1"/>
  <c r="X213" i="31" s="1"/>
  <c r="P213" i="31"/>
  <c r="Z213" i="31" s="1"/>
  <c r="AA213" i="31" s="1"/>
  <c r="AI213" i="31"/>
  <c r="AJ213" i="31"/>
  <c r="AB213" i="31"/>
  <c r="AB180" i="31"/>
  <c r="W180" i="31"/>
  <c r="X180" i="31" s="1"/>
  <c r="AI180" i="31"/>
  <c r="P180" i="31"/>
  <c r="Z180" i="31" s="1"/>
  <c r="AJ180" i="31"/>
  <c r="S180" i="31"/>
  <c r="T180" i="31" s="1"/>
  <c r="S152" i="30"/>
  <c r="T152" i="30" s="1"/>
  <c r="AI152" i="30"/>
  <c r="AJ152" i="30"/>
  <c r="AB97" i="30"/>
  <c r="W170" i="30"/>
  <c r="X170" i="30" s="1"/>
  <c r="W124" i="30"/>
  <c r="X124" i="30" s="1"/>
  <c r="P74" i="30"/>
  <c r="P154" i="30"/>
  <c r="W202" i="30"/>
  <c r="P152" i="30"/>
  <c r="Q152" i="30" s="1"/>
  <c r="AB219" i="30"/>
  <c r="W103" i="30"/>
  <c r="Z103" i="30" s="1"/>
  <c r="AB215" i="30"/>
  <c r="AB129" i="30"/>
  <c r="P223" i="30"/>
  <c r="Q223" i="30" s="1"/>
  <c r="AB52" i="30"/>
  <c r="AB222" i="30"/>
  <c r="N192" i="30"/>
  <c r="O192" i="30" s="1"/>
  <c r="Y192" i="30" s="1"/>
  <c r="AB151" i="30"/>
  <c r="N187" i="30"/>
  <c r="O187" i="30" s="1"/>
  <c r="Y187" i="30" s="1"/>
  <c r="N218" i="30"/>
  <c r="O218" i="30" s="1"/>
  <c r="Y218" i="30" s="1"/>
  <c r="N90" i="30"/>
  <c r="O90" i="30" s="1"/>
  <c r="Y90" i="30" s="1"/>
  <c r="N221" i="30"/>
  <c r="O221" i="30" s="1"/>
  <c r="Y221" i="30" s="1"/>
  <c r="N141" i="30"/>
  <c r="O141" i="30" s="1"/>
  <c r="Y141" i="30" s="1"/>
  <c r="N222" i="30"/>
  <c r="O222" i="30" s="1"/>
  <c r="Y222" i="30" s="1"/>
  <c r="N159" i="30"/>
  <c r="O159" i="30" s="1"/>
  <c r="Y159" i="30" s="1"/>
  <c r="N150" i="30"/>
  <c r="O150" i="30" s="1"/>
  <c r="Y150" i="30" s="1"/>
  <c r="N163" i="30"/>
  <c r="O163" i="30" s="1"/>
  <c r="Y163" i="30" s="1"/>
  <c r="N76" i="30"/>
  <c r="O76" i="30" s="1"/>
  <c r="Y76" i="30" s="1"/>
  <c r="N138" i="30"/>
  <c r="O138" i="30" s="1"/>
  <c r="Y138" i="30" s="1"/>
  <c r="N129" i="30"/>
  <c r="O129" i="30" s="1"/>
  <c r="Y129" i="30" s="1"/>
  <c r="N102" i="30"/>
  <c r="O102" i="30" s="1"/>
  <c r="Y102" i="30" s="1"/>
  <c r="N62" i="30"/>
  <c r="O62" i="30" s="1"/>
  <c r="Y62" i="30" s="1"/>
  <c r="N120" i="30"/>
  <c r="O120" i="30" s="1"/>
  <c r="Y120" i="30" s="1"/>
  <c r="S189" i="30"/>
  <c r="T189" i="30" s="1"/>
  <c r="W189" i="30" s="1"/>
  <c r="X189" i="30" s="1"/>
  <c r="AJ189" i="30"/>
  <c r="AI189" i="30"/>
  <c r="AJ92" i="33"/>
  <c r="S92" i="33"/>
  <c r="T92" i="33" s="1"/>
  <c r="W92" i="33" s="1"/>
  <c r="X92" i="33" s="1"/>
  <c r="AI92" i="33"/>
  <c r="S157" i="33"/>
  <c r="T157" i="33" s="1"/>
  <c r="W157" i="33" s="1"/>
  <c r="X157" i="33" s="1"/>
  <c r="AJ157" i="33"/>
  <c r="AI208" i="28"/>
  <c r="AJ208" i="28"/>
  <c r="AB208" i="28"/>
  <c r="AC208" i="28" s="1"/>
  <c r="S208" i="28"/>
  <c r="T208" i="28" s="1"/>
  <c r="W208" i="28" s="1"/>
  <c r="X208" i="28" s="1"/>
  <c r="P208" i="28"/>
  <c r="Q208" i="28" s="1"/>
  <c r="AJ142" i="28"/>
  <c r="AI142" i="28"/>
  <c r="P142" i="28"/>
  <c r="AB142" i="28"/>
  <c r="S142" i="28"/>
  <c r="T142" i="28" s="1"/>
  <c r="W142" i="28" s="1"/>
  <c r="X142" i="28" s="1"/>
  <c r="AJ59" i="28"/>
  <c r="S59" i="28"/>
  <c r="T59" i="28" s="1"/>
  <c r="W59" i="28" s="1"/>
  <c r="X59" i="28" s="1"/>
  <c r="AB59" i="28"/>
  <c r="AC59" i="28" s="1"/>
  <c r="P59" i="28"/>
  <c r="Q59" i="28" s="1"/>
  <c r="AI59" i="28"/>
  <c r="S225" i="28"/>
  <c r="T225" i="28" s="1"/>
  <c r="AJ225" i="28"/>
  <c r="AB225" i="28"/>
  <c r="P225" i="28"/>
  <c r="Z225" i="28" s="1"/>
  <c r="W225" i="28"/>
  <c r="X225" i="28"/>
  <c r="AI225" i="28"/>
  <c r="N71" i="29"/>
  <c r="O71" i="29" s="1"/>
  <c r="U71" i="29"/>
  <c r="V71" i="29" s="1"/>
  <c r="AJ87" i="31"/>
  <c r="S87" i="31"/>
  <c r="T87" i="31" s="1"/>
  <c r="W87" i="31" s="1"/>
  <c r="X87" i="31" s="1"/>
  <c r="AB87" i="31"/>
  <c r="P87" i="31"/>
  <c r="Z87" i="31" s="1"/>
  <c r="AI87" i="31"/>
  <c r="AB59" i="31"/>
  <c r="AJ59" i="31"/>
  <c r="S59" i="31"/>
  <c r="T59" i="31" s="1"/>
  <c r="W59" i="31" s="1"/>
  <c r="X59" i="31" s="1"/>
  <c r="AI59" i="31"/>
  <c r="P59" i="31"/>
  <c r="Q59" i="31"/>
  <c r="W156" i="31"/>
  <c r="X156" i="31" s="1"/>
  <c r="AB156" i="31"/>
  <c r="AI156" i="31"/>
  <c r="P156" i="31"/>
  <c r="S156" i="31"/>
  <c r="T156" i="31" s="1"/>
  <c r="AJ156" i="31"/>
  <c r="U152" i="32"/>
  <c r="V152" i="32" s="1"/>
  <c r="N152" i="32"/>
  <c r="O152" i="32" s="1"/>
  <c r="Y152" i="32" s="1"/>
  <c r="AJ137" i="30"/>
  <c r="AI137" i="30"/>
  <c r="S137" i="30"/>
  <c r="T137" i="30" s="1"/>
  <c r="W137" i="30" s="1"/>
  <c r="X137" i="30" s="1"/>
  <c r="S205" i="30"/>
  <c r="T205" i="30" s="1"/>
  <c r="AJ205" i="30"/>
  <c r="N216" i="33"/>
  <c r="O216" i="33" s="1"/>
  <c r="U216" i="33"/>
  <c r="V216" i="33" s="1"/>
  <c r="AB65" i="28"/>
  <c r="AI65" i="28"/>
  <c r="P65" i="28"/>
  <c r="AJ65" i="28"/>
  <c r="S65" i="28"/>
  <c r="T65" i="28" s="1"/>
  <c r="W65" i="28" s="1"/>
  <c r="X65" i="28" s="1"/>
  <c r="P107" i="28"/>
  <c r="Q107" i="28" s="1"/>
  <c r="AB107" i="28"/>
  <c r="AC107" i="28" s="1"/>
  <c r="S107" i="28"/>
  <c r="T107" i="28" s="1"/>
  <c r="W107" i="28" s="1"/>
  <c r="X107" i="28" s="1"/>
  <c r="AJ107" i="28"/>
  <c r="AI107" i="28"/>
  <c r="AI165" i="31"/>
  <c r="AJ165" i="31"/>
  <c r="AB165" i="31"/>
  <c r="S165" i="31"/>
  <c r="T165" i="31" s="1"/>
  <c r="W165" i="31" s="1"/>
  <c r="X165" i="31" s="1"/>
  <c r="S175" i="31"/>
  <c r="T175" i="31" s="1"/>
  <c r="AJ175" i="31"/>
  <c r="W175" i="31"/>
  <c r="X175" i="31"/>
  <c r="AB175" i="31"/>
  <c r="AI175" i="31"/>
  <c r="P175" i="31"/>
  <c r="Q175" i="31"/>
  <c r="AB67" i="31"/>
  <c r="AJ67" i="31"/>
  <c r="AI67" i="31"/>
  <c r="S67" i="31"/>
  <c r="T67" i="31" s="1"/>
  <c r="W67" i="31" s="1"/>
  <c r="X67" i="31" s="1"/>
  <c r="P67" i="31"/>
  <c r="AB205" i="31"/>
  <c r="AI205" i="31"/>
  <c r="P205" i="31"/>
  <c r="Q205" i="31" s="1"/>
  <c r="W205" i="31"/>
  <c r="X205" i="31" s="1"/>
  <c r="S205" i="31"/>
  <c r="T205" i="31" s="1"/>
  <c r="AJ205" i="31"/>
  <c r="S115" i="31"/>
  <c r="T115" i="31" s="1"/>
  <c r="W115" i="31" s="1"/>
  <c r="X115" i="31" s="1"/>
  <c r="P115" i="31"/>
  <c r="Q115" i="31"/>
  <c r="AI115" i="31"/>
  <c r="AJ115" i="31"/>
  <c r="AB115" i="31"/>
  <c r="BD217" i="1"/>
  <c r="K190" i="32"/>
  <c r="AI146" i="30"/>
  <c r="AJ146" i="30"/>
  <c r="S146" i="30"/>
  <c r="T146" i="30" s="1"/>
  <c r="K187" i="30"/>
  <c r="K140" i="30"/>
  <c r="K164" i="33"/>
  <c r="N104" i="33"/>
  <c r="O104" i="33" s="1"/>
  <c r="U104" i="33"/>
  <c r="V104" i="33" s="1"/>
  <c r="W130" i="33"/>
  <c r="Z130" i="33" s="1"/>
  <c r="AC54" i="33"/>
  <c r="AB130" i="33"/>
  <c r="AC168" i="33"/>
  <c r="AC220" i="33"/>
  <c r="Z55" i="33"/>
  <c r="W197" i="33"/>
  <c r="X197" i="33" s="1"/>
  <c r="Q209" i="33"/>
  <c r="N112" i="33"/>
  <c r="O112" i="33" s="1"/>
  <c r="Y112" i="33" s="1"/>
  <c r="K159" i="33"/>
  <c r="Y101" i="28"/>
  <c r="S122" i="28"/>
  <c r="T122" i="28" s="1"/>
  <c r="W122" i="28"/>
  <c r="X122" i="28" s="1"/>
  <c r="AJ122" i="28"/>
  <c r="AB122" i="28"/>
  <c r="AI122" i="28"/>
  <c r="P122" i="28"/>
  <c r="X171" i="28"/>
  <c r="S171" i="28"/>
  <c r="T171" i="28" s="1"/>
  <c r="AB171" i="28"/>
  <c r="AJ171" i="28"/>
  <c r="P171" i="28"/>
  <c r="AI171" i="28"/>
  <c r="W171" i="28"/>
  <c r="Y51" i="28"/>
  <c r="Y185" i="28"/>
  <c r="Y203" i="28"/>
  <c r="S125" i="28"/>
  <c r="T125" i="28" s="1"/>
  <c r="AB125" i="28"/>
  <c r="P125" i="28"/>
  <c r="AI125" i="28"/>
  <c r="AJ125" i="28"/>
  <c r="W125" i="28"/>
  <c r="X125" i="28" s="1"/>
  <c r="Y96" i="31"/>
  <c r="Y53" i="31"/>
  <c r="AI155" i="31"/>
  <c r="S155" i="31"/>
  <c r="T155" i="31" s="1"/>
  <c r="AJ155" i="31"/>
  <c r="P155" i="31"/>
  <c r="Q155" i="31" s="1"/>
  <c r="W155" i="31"/>
  <c r="X155" i="31" s="1"/>
  <c r="AB155" i="31"/>
  <c r="Y112" i="31"/>
  <c r="S131" i="31"/>
  <c r="T131" i="31" s="1"/>
  <c r="W131" i="31" s="1"/>
  <c r="X131" i="31" s="1"/>
  <c r="AI131" i="31"/>
  <c r="AB131" i="31"/>
  <c r="AJ131" i="31"/>
  <c r="P131" i="31"/>
  <c r="AI167" i="31"/>
  <c r="S167" i="31"/>
  <c r="T167" i="31" s="1"/>
  <c r="W167" i="31" s="1"/>
  <c r="X167" i="31" s="1"/>
  <c r="P167" i="31"/>
  <c r="Z167" i="31" s="1"/>
  <c r="AB167" i="31"/>
  <c r="AJ167" i="31"/>
  <c r="AJ90" i="31"/>
  <c r="S90" i="31"/>
  <c r="T90" i="31" s="1"/>
  <c r="W90" i="31" s="1"/>
  <c r="X90" i="31" s="1"/>
  <c r="AB90" i="31"/>
  <c r="AI90" i="31"/>
  <c r="P90" i="31"/>
  <c r="Q90" i="31" s="1"/>
  <c r="AB84" i="32"/>
  <c r="AC84" i="32" s="1"/>
  <c r="P84" i="32"/>
  <c r="Q84" i="32" s="1"/>
  <c r="U173" i="32"/>
  <c r="V173" i="32" s="1"/>
  <c r="N173" i="32"/>
  <c r="O173" i="32" s="1"/>
  <c r="K89" i="32"/>
  <c r="K150" i="32"/>
  <c r="U100" i="32"/>
  <c r="V100" i="32" s="1"/>
  <c r="N100" i="32"/>
  <c r="O100" i="32" s="1"/>
  <c r="Y100" i="32" s="1"/>
  <c r="K56" i="30"/>
  <c r="N132" i="30"/>
  <c r="O132" i="30" s="1"/>
  <c r="U132" i="30"/>
  <c r="V132" i="30" s="1"/>
  <c r="K125" i="30"/>
  <c r="U221" i="32"/>
  <c r="V221" i="32" s="1"/>
  <c r="N221" i="32"/>
  <c r="O221" i="32" s="1"/>
  <c r="Y221" i="32" s="1"/>
  <c r="K140" i="33"/>
  <c r="K116" i="33"/>
  <c r="K125" i="33"/>
  <c r="K102" i="33"/>
  <c r="P135" i="28"/>
  <c r="AI135" i="28"/>
  <c r="AJ135" i="28"/>
  <c r="S135" i="28"/>
  <c r="T135" i="28" s="1"/>
  <c r="AB135" i="28"/>
  <c r="AC135" i="28" s="1"/>
  <c r="W135" i="28"/>
  <c r="X135" i="28" s="1"/>
  <c r="AI181" i="28"/>
  <c r="AB181" i="28"/>
  <c r="W181" i="28"/>
  <c r="X181" i="28"/>
  <c r="S181" i="28"/>
  <c r="T181" i="28" s="1"/>
  <c r="P181" i="28"/>
  <c r="AJ181" i="28"/>
  <c r="AI74" i="28"/>
  <c r="S74" i="28"/>
  <c r="T74" i="28" s="1"/>
  <c r="AJ74" i="28"/>
  <c r="P74" i="28"/>
  <c r="AB74" i="28"/>
  <c r="W74" i="28"/>
  <c r="X74" i="28" s="1"/>
  <c r="Q74" i="28"/>
  <c r="AJ133" i="28"/>
  <c r="AI133" i="28"/>
  <c r="S133" i="28"/>
  <c r="T133" i="28" s="1"/>
  <c r="W133" i="28" s="1"/>
  <c r="X133" i="28" s="1"/>
  <c r="AB133" i="28"/>
  <c r="P133" i="28"/>
  <c r="AB153" i="28"/>
  <c r="S153" i="28"/>
  <c r="T153" i="28" s="1"/>
  <c r="AJ153" i="28"/>
  <c r="AI153" i="28"/>
  <c r="P153" i="28"/>
  <c r="W153" i="28"/>
  <c r="X153" i="28" s="1"/>
  <c r="AI136" i="28"/>
  <c r="AJ136" i="28"/>
  <c r="S136" i="28"/>
  <c r="T136" i="28" s="1"/>
  <c r="W136" i="28" s="1"/>
  <c r="X136" i="28" s="1"/>
  <c r="AB136" i="28"/>
  <c r="P136" i="28"/>
  <c r="Q136" i="28" s="1"/>
  <c r="S200" i="31"/>
  <c r="T200" i="31" s="1"/>
  <c r="AJ200" i="31"/>
  <c r="AI200" i="31"/>
  <c r="AB200" i="31"/>
  <c r="P200" i="31"/>
  <c r="Z200" i="31" s="1"/>
  <c r="AA200" i="31" s="1"/>
  <c r="W200" i="31"/>
  <c r="X200" i="31" s="1"/>
  <c r="S201" i="31"/>
  <c r="T201" i="31" s="1"/>
  <c r="AJ201" i="31"/>
  <c r="W201" i="31"/>
  <c r="X201" i="31" s="1"/>
  <c r="P201" i="31"/>
  <c r="AB201" i="31"/>
  <c r="AI201" i="31"/>
  <c r="Y220" i="31"/>
  <c r="P169" i="31"/>
  <c r="AB169" i="31"/>
  <c r="AI169" i="31"/>
  <c r="S169" i="31"/>
  <c r="T169" i="31" s="1"/>
  <c r="W169" i="31" s="1"/>
  <c r="X169" i="31" s="1"/>
  <c r="AJ169" i="31"/>
  <c r="Q169" i="31"/>
  <c r="AB156" i="32"/>
  <c r="W156" i="32"/>
  <c r="X156" i="32" s="1"/>
  <c r="P156" i="32"/>
  <c r="K87" i="32"/>
  <c r="S166" i="30"/>
  <c r="T166" i="30" s="1"/>
  <c r="AJ166" i="30"/>
  <c r="AI166" i="30"/>
  <c r="K65" i="30"/>
  <c r="AJ54" i="30"/>
  <c r="AI54" i="30"/>
  <c r="S54" i="30"/>
  <c r="T54" i="30" s="1"/>
  <c r="AI58" i="30"/>
  <c r="AJ58" i="30"/>
  <c r="S58" i="30"/>
  <c r="T58" i="30" s="1"/>
  <c r="W58" i="30" s="1"/>
  <c r="X58" i="30" s="1"/>
  <c r="N176" i="33"/>
  <c r="O176" i="33" s="1"/>
  <c r="Y176" i="33" s="1"/>
  <c r="U176" i="33"/>
  <c r="V176" i="33" s="1"/>
  <c r="K113" i="33"/>
  <c r="K223" i="33"/>
  <c r="Y56" i="28"/>
  <c r="Y158" i="28"/>
  <c r="W204" i="28"/>
  <c r="X204" i="28" s="1"/>
  <c r="P204" i="28"/>
  <c r="Z204" i="28" s="1"/>
  <c r="AI204" i="28"/>
  <c r="AJ204" i="28"/>
  <c r="AB204" i="28"/>
  <c r="S204" i="28"/>
  <c r="T204" i="28" s="1"/>
  <c r="AB207" i="28"/>
  <c r="P207" i="28"/>
  <c r="AI207" i="28"/>
  <c r="W207" i="28"/>
  <c r="X207" i="28" s="1"/>
  <c r="S207" i="28"/>
  <c r="T207" i="28" s="1"/>
  <c r="AJ207" i="28"/>
  <c r="S137" i="28"/>
  <c r="T137" i="28" s="1"/>
  <c r="AB137" i="28"/>
  <c r="AC137" i="28" s="1"/>
  <c r="P137" i="28"/>
  <c r="Q137" i="28" s="1"/>
  <c r="AI137" i="28"/>
  <c r="AJ137" i="28"/>
  <c r="W137" i="28"/>
  <c r="X137" i="28" s="1"/>
  <c r="AJ149" i="31"/>
  <c r="P149" i="31"/>
  <c r="W149" i="31"/>
  <c r="S149" i="31"/>
  <c r="T149" i="31" s="1"/>
  <c r="AI149" i="31"/>
  <c r="Q149" i="31"/>
  <c r="AB149" i="31"/>
  <c r="X149" i="31"/>
  <c r="Y119" i="31"/>
  <c r="P63" i="31"/>
  <c r="AJ63" i="31"/>
  <c r="S63" i="31"/>
  <c r="T63" i="31" s="1"/>
  <c r="AB63" i="31"/>
  <c r="AI63" i="31"/>
  <c r="W63" i="31"/>
  <c r="X63" i="31" s="1"/>
  <c r="Q63" i="31"/>
  <c r="Y178" i="31"/>
  <c r="U63" i="32"/>
  <c r="V63" i="32" s="1"/>
  <c r="N63" i="32"/>
  <c r="O63" i="32" s="1"/>
  <c r="K147" i="30"/>
  <c r="K197" i="30"/>
  <c r="K123" i="33"/>
  <c r="AJ133" i="33"/>
  <c r="S133" i="33"/>
  <c r="T133" i="33" s="1"/>
  <c r="W133" i="33" s="1"/>
  <c r="AI133" i="33"/>
  <c r="Y189" i="28"/>
  <c r="AB92" i="28"/>
  <c r="P92" i="28"/>
  <c r="Q92" i="28" s="1"/>
  <c r="AJ92" i="28"/>
  <c r="AI92" i="28"/>
  <c r="S92" i="28"/>
  <c r="T92" i="28" s="1"/>
  <c r="W92" i="28" s="1"/>
  <c r="X92" i="28" s="1"/>
  <c r="Y62" i="28"/>
  <c r="AB224" i="28"/>
  <c r="P224" i="28"/>
  <c r="AJ224" i="28"/>
  <c r="S224" i="28"/>
  <c r="T224" i="28" s="1"/>
  <c r="W224" i="28"/>
  <c r="X224" i="28"/>
  <c r="AI224" i="28"/>
  <c r="AI141" i="31"/>
  <c r="S141" i="31"/>
  <c r="T141" i="31" s="1"/>
  <c r="W141" i="31" s="1"/>
  <c r="X141" i="31" s="1"/>
  <c r="AB141" i="31"/>
  <c r="AJ141" i="31"/>
  <c r="P141" i="31"/>
  <c r="Q141" i="31"/>
  <c r="Y106" i="31"/>
  <c r="AI99" i="31"/>
  <c r="AB99" i="31"/>
  <c r="AJ99" i="31"/>
  <c r="W99" i="31"/>
  <c r="X99" i="31" s="1"/>
  <c r="P99" i="31"/>
  <c r="Z99" i="31" s="1"/>
  <c r="S99" i="31"/>
  <c r="T99" i="31" s="1"/>
  <c r="Y52" i="31"/>
  <c r="AJ93" i="31"/>
  <c r="S93" i="31"/>
  <c r="T93" i="31" s="1"/>
  <c r="W93" i="31" s="1"/>
  <c r="X93" i="31" s="1"/>
  <c r="P93" i="31"/>
  <c r="AI93" i="31"/>
  <c r="AB93" i="31"/>
  <c r="Y150" i="31"/>
  <c r="U116" i="32"/>
  <c r="V116" i="32" s="1"/>
  <c r="N116" i="32"/>
  <c r="O116" i="32" s="1"/>
  <c r="Y116" i="32" s="1"/>
  <c r="K179" i="32"/>
  <c r="AI114" i="30"/>
  <c r="S114" i="30"/>
  <c r="T114" i="30" s="1"/>
  <c r="W114" i="30" s="1"/>
  <c r="X114" i="30" s="1"/>
  <c r="AJ114" i="30"/>
  <c r="K190" i="30"/>
  <c r="K101" i="30"/>
  <c r="K60" i="30"/>
  <c r="K167" i="30"/>
  <c r="K86" i="30"/>
  <c r="K111" i="33"/>
  <c r="Y162" i="33"/>
  <c r="K186" i="33"/>
  <c r="K222" i="33"/>
  <c r="K52" i="33"/>
  <c r="AI79" i="33"/>
  <c r="AJ79" i="33"/>
  <c r="X79" i="33"/>
  <c r="S79" i="33"/>
  <c r="T79" i="33" s="1"/>
  <c r="Q79" i="33"/>
  <c r="K148" i="33"/>
  <c r="Y57" i="28"/>
  <c r="S144" i="28"/>
  <c r="T144" i="28" s="1"/>
  <c r="W144" i="28" s="1"/>
  <c r="X144" i="28" s="1"/>
  <c r="P144" i="28"/>
  <c r="AI144" i="28"/>
  <c r="AJ144" i="28"/>
  <c r="AB144" i="28"/>
  <c r="Y117" i="28"/>
  <c r="Y219" i="28"/>
  <c r="Y56" i="31"/>
  <c r="AB142" i="31"/>
  <c r="S142" i="31"/>
  <c r="T142" i="31" s="1"/>
  <c r="W142" i="31" s="1"/>
  <c r="X142" i="31" s="1"/>
  <c r="AI142" i="31"/>
  <c r="AJ142" i="31"/>
  <c r="AI111" i="32"/>
  <c r="AJ111" i="32"/>
  <c r="S111" i="32"/>
  <c r="T111" i="32" s="1"/>
  <c r="AB111" i="32"/>
  <c r="U218" i="32"/>
  <c r="V218" i="32" s="1"/>
  <c r="N218" i="32"/>
  <c r="O218" i="32" s="1"/>
  <c r="Y218" i="32" s="1"/>
  <c r="K134" i="32"/>
  <c r="K91" i="30"/>
  <c r="K208" i="33"/>
  <c r="N219" i="33"/>
  <c r="O219" i="33" s="1"/>
  <c r="U219" i="33"/>
  <c r="V219" i="33" s="1"/>
  <c r="K174" i="33"/>
  <c r="Y221" i="28"/>
  <c r="AI102" i="28"/>
  <c r="S102" i="28"/>
  <c r="T102" i="28" s="1"/>
  <c r="W102" i="28"/>
  <c r="X102" i="28" s="1"/>
  <c r="P102" i="28"/>
  <c r="Q102" i="28" s="1"/>
  <c r="AB102" i="28"/>
  <c r="AJ102" i="28"/>
  <c r="O9" i="28"/>
  <c r="AJ110" i="28"/>
  <c r="AI110" i="28"/>
  <c r="P110" i="28"/>
  <c r="Q110" i="28" s="1"/>
  <c r="S110" i="28"/>
  <c r="T110" i="28" s="1"/>
  <c r="W110" i="28" s="1"/>
  <c r="X110" i="28" s="1"/>
  <c r="AB110" i="28"/>
  <c r="AC110" i="28" s="1"/>
  <c r="Y201" i="28"/>
  <c r="P183" i="28"/>
  <c r="Q183" i="28" s="1"/>
  <c r="S183" i="28"/>
  <c r="T183" i="28" s="1"/>
  <c r="W183" i="28" s="1"/>
  <c r="X183" i="28" s="1"/>
  <c r="AI183" i="28"/>
  <c r="AJ183" i="28"/>
  <c r="AB183" i="28"/>
  <c r="Y216" i="28"/>
  <c r="Y111" i="31"/>
  <c r="Y55" i="31"/>
  <c r="AB94" i="31"/>
  <c r="S94" i="31"/>
  <c r="T94" i="31" s="1"/>
  <c r="W94" i="31" s="1"/>
  <c r="AI94" i="31"/>
  <c r="AJ94" i="31"/>
  <c r="AJ154" i="31"/>
  <c r="AI154" i="31"/>
  <c r="P154" i="31"/>
  <c r="Q154" i="31" s="1"/>
  <c r="S154" i="31"/>
  <c r="T154" i="31" s="1"/>
  <c r="W154" i="31"/>
  <c r="X154" i="31" s="1"/>
  <c r="AB154" i="31"/>
  <c r="AI113" i="31"/>
  <c r="S113" i="31"/>
  <c r="T113" i="31" s="1"/>
  <c r="W113" i="31" s="1"/>
  <c r="X113" i="31" s="1"/>
  <c r="AB113" i="31"/>
  <c r="AJ113" i="31"/>
  <c r="P113" i="31"/>
  <c r="Q113" i="31" s="1"/>
  <c r="U186" i="32"/>
  <c r="V186" i="32" s="1"/>
  <c r="N186" i="32"/>
  <c r="O186" i="32" s="1"/>
  <c r="U194" i="32"/>
  <c r="V194" i="32" s="1"/>
  <c r="N194" i="32"/>
  <c r="O194" i="32" s="1"/>
  <c r="Y194" i="32" s="1"/>
  <c r="U68" i="32"/>
  <c r="V68" i="32" s="1"/>
  <c r="N68" i="32"/>
  <c r="O68" i="32" s="1"/>
  <c r="K119" i="30"/>
  <c r="K96" i="30"/>
  <c r="K95" i="30"/>
  <c r="W175" i="30"/>
  <c r="X175" i="30" s="1"/>
  <c r="AB208" i="30"/>
  <c r="P141" i="30"/>
  <c r="AB142" i="30"/>
  <c r="P175" i="30"/>
  <c r="W100" i="30"/>
  <c r="W219" i="30"/>
  <c r="Z219" i="30" s="1"/>
  <c r="P70" i="30"/>
  <c r="Z70" i="30" s="1"/>
  <c r="W74" i="30"/>
  <c r="X74" i="30" s="1"/>
  <c r="W179" i="30"/>
  <c r="X179" i="30" s="1"/>
  <c r="AB211" i="30"/>
  <c r="AB217" i="30"/>
  <c r="N185" i="30"/>
  <c r="O185" i="30" s="1"/>
  <c r="Y185" i="30" s="1"/>
  <c r="AB112" i="30"/>
  <c r="P191" i="30"/>
  <c r="N60" i="30"/>
  <c r="O60" i="30" s="1"/>
  <c r="Y60" i="30" s="1"/>
  <c r="N200" i="30"/>
  <c r="O200" i="30" s="1"/>
  <c r="Y200" i="30" s="1"/>
  <c r="N134" i="30"/>
  <c r="O134" i="30" s="1"/>
  <c r="Y134" i="30" s="1"/>
  <c r="N190" i="30"/>
  <c r="O190" i="30" s="1"/>
  <c r="Y190" i="30" s="1"/>
  <c r="N214" i="30"/>
  <c r="O214" i="30" s="1"/>
  <c r="Y214" i="30" s="1"/>
  <c r="N114" i="30"/>
  <c r="O114" i="30" s="1"/>
  <c r="Y114" i="30" s="1"/>
  <c r="N89" i="30"/>
  <c r="O89" i="30" s="1"/>
  <c r="Y89" i="30" s="1"/>
  <c r="N154" i="30"/>
  <c r="O154" i="30" s="1"/>
  <c r="Y154" i="30" s="1"/>
  <c r="N164" i="30"/>
  <c r="O164" i="30" s="1"/>
  <c r="Y164" i="30" s="1"/>
  <c r="N186" i="30"/>
  <c r="O186" i="30" s="1"/>
  <c r="Y186" i="30" s="1"/>
  <c r="N109" i="30"/>
  <c r="O109" i="30" s="1"/>
  <c r="Y109" i="30" s="1"/>
  <c r="N91" i="30"/>
  <c r="O91" i="30" s="1"/>
  <c r="Y91" i="30" s="1"/>
  <c r="N152" i="30"/>
  <c r="O152" i="30" s="1"/>
  <c r="Y152" i="30" s="1"/>
  <c r="N220" i="30"/>
  <c r="O220" i="30" s="1"/>
  <c r="Y220" i="30" s="1"/>
  <c r="K181" i="33"/>
  <c r="AJ56" i="33"/>
  <c r="S56" i="33"/>
  <c r="T56" i="33" s="1"/>
  <c r="AI56" i="33"/>
  <c r="Y208" i="28"/>
  <c r="W124" i="28"/>
  <c r="X124" i="28" s="1"/>
  <c r="AB124" i="28"/>
  <c r="AI124" i="28"/>
  <c r="AJ124" i="28"/>
  <c r="P124" i="28"/>
  <c r="Z124" i="28" s="1"/>
  <c r="AA124" i="28" s="1"/>
  <c r="S124" i="28"/>
  <c r="T124" i="28" s="1"/>
  <c r="Y89" i="28"/>
  <c r="Y179" i="28"/>
  <c r="AI93" i="28"/>
  <c r="S93" i="28"/>
  <c r="T93" i="28" s="1"/>
  <c r="W93" i="28" s="1"/>
  <c r="X93" i="28" s="1"/>
  <c r="AJ93" i="28"/>
  <c r="AB93" i="28"/>
  <c r="AC93" i="28" s="1"/>
  <c r="P93" i="28"/>
  <c r="S189" i="31"/>
  <c r="T189" i="31" s="1"/>
  <c r="W189" i="31"/>
  <c r="X189" i="31" s="1"/>
  <c r="P189" i="31"/>
  <c r="AB189" i="31"/>
  <c r="AI189" i="31"/>
  <c r="AJ189" i="31"/>
  <c r="AB138" i="31"/>
  <c r="AJ138" i="31"/>
  <c r="AI138" i="31"/>
  <c r="P138" i="31"/>
  <c r="Q138" i="31" s="1"/>
  <c r="S138" i="31"/>
  <c r="T138" i="31" s="1"/>
  <c r="W138" i="31" s="1"/>
  <c r="X138" i="31" s="1"/>
  <c r="Y87" i="31"/>
  <c r="S221" i="31"/>
  <c r="T221" i="31" s="1"/>
  <c r="AI221" i="31"/>
  <c r="P221" i="31"/>
  <c r="Q221" i="31"/>
  <c r="W221" i="31"/>
  <c r="X221" i="31" s="1"/>
  <c r="AJ221" i="31"/>
  <c r="AB221" i="31"/>
  <c r="S173" i="31"/>
  <c r="T173" i="31" s="1"/>
  <c r="AI173" i="31"/>
  <c r="W173" i="31"/>
  <c r="X173" i="31" s="1"/>
  <c r="AJ173" i="31"/>
  <c r="P173" i="31"/>
  <c r="Z173" i="31" s="1"/>
  <c r="AA173" i="31" s="1"/>
  <c r="AB173" i="31"/>
  <c r="Y134" i="31"/>
  <c r="K223" i="32"/>
  <c r="K152" i="32"/>
  <c r="K161" i="32"/>
  <c r="K200" i="32"/>
  <c r="K136" i="30"/>
  <c r="AI75" i="30"/>
  <c r="S75" i="30"/>
  <c r="T75" i="30" s="1"/>
  <c r="AJ75" i="30"/>
  <c r="Q75" i="30"/>
  <c r="N218" i="33"/>
  <c r="O218" i="33" s="1"/>
  <c r="P218" i="33" s="1"/>
  <c r="U218" i="33"/>
  <c r="V218" i="33" s="1"/>
  <c r="Y218" i="33" s="1"/>
  <c r="K191" i="33"/>
  <c r="P202" i="28"/>
  <c r="AI202" i="28"/>
  <c r="S202" i="28"/>
  <c r="T202" i="28" s="1"/>
  <c r="AJ202" i="28"/>
  <c r="W202" i="28"/>
  <c r="X202" i="28" s="1"/>
  <c r="AB202" i="28"/>
  <c r="O13" i="28"/>
  <c r="Y109" i="28"/>
  <c r="AB165" i="28"/>
  <c r="AJ165" i="28"/>
  <c r="P165" i="28"/>
  <c r="AI165" i="28"/>
  <c r="S165" i="28"/>
  <c r="T165" i="28" s="1"/>
  <c r="W165" i="28" s="1"/>
  <c r="X165" i="28" s="1"/>
  <c r="P99" i="28"/>
  <c r="AI99" i="28"/>
  <c r="AB99" i="28"/>
  <c r="S99" i="28"/>
  <c r="T99" i="28" s="1"/>
  <c r="AJ99" i="28"/>
  <c r="W99" i="28"/>
  <c r="X99" i="28" s="1"/>
  <c r="P222" i="28"/>
  <c r="AJ222" i="28"/>
  <c r="AI222" i="28"/>
  <c r="W222" i="28"/>
  <c r="X222" i="28" s="1"/>
  <c r="AB222" i="28"/>
  <c r="S222" i="28"/>
  <c r="T222" i="28" s="1"/>
  <c r="S159" i="31"/>
  <c r="T159" i="31" s="1"/>
  <c r="W159" i="31" s="1"/>
  <c r="P159" i="31"/>
  <c r="Q159" i="31" s="1"/>
  <c r="AB159" i="31"/>
  <c r="AI159" i="31"/>
  <c r="AJ159" i="31"/>
  <c r="X159" i="31"/>
  <c r="Y212" i="31"/>
  <c r="Y68" i="31"/>
  <c r="Y217" i="31"/>
  <c r="P157" i="31"/>
  <c r="Y157" i="31"/>
  <c r="Y66" i="32"/>
  <c r="Y211" i="32"/>
  <c r="AA123" i="32"/>
  <c r="AI75" i="32"/>
  <c r="AJ75" i="32"/>
  <c r="S75" i="32"/>
  <c r="T75" i="32" s="1"/>
  <c r="P75" i="32"/>
  <c r="AB75" i="32"/>
  <c r="W75" i="32"/>
  <c r="X75" i="32" s="1"/>
  <c r="K79" i="30"/>
  <c r="K200" i="30"/>
  <c r="K212" i="30"/>
  <c r="K218" i="30"/>
  <c r="U144" i="32"/>
  <c r="V144" i="32" s="1"/>
  <c r="N144" i="32"/>
  <c r="O144" i="32" s="1"/>
  <c r="Y144" i="32" s="1"/>
  <c r="AC119" i="33"/>
  <c r="Z108" i="33"/>
  <c r="AA108" i="33" s="1"/>
  <c r="Q115" i="33"/>
  <c r="Z115" i="33"/>
  <c r="AA115" i="33" s="1"/>
  <c r="AB197" i="33"/>
  <c r="W104" i="33"/>
  <c r="Z104" i="33" s="1"/>
  <c r="Q178" i="33"/>
  <c r="Z178" i="33"/>
  <c r="AA178" i="33" s="1"/>
  <c r="AC139" i="33"/>
  <c r="AC169" i="33"/>
  <c r="N164" i="33"/>
  <c r="O164" i="33" s="1"/>
  <c r="Y164" i="33" s="1"/>
  <c r="Y162" i="28"/>
  <c r="P101" i="28"/>
  <c r="AB101" i="28"/>
  <c r="S101" i="28"/>
  <c r="T101" i="28" s="1"/>
  <c r="AJ101" i="28"/>
  <c r="W101" i="28"/>
  <c r="X101" i="28" s="1"/>
  <c r="AI101" i="28"/>
  <c r="AI55" i="28"/>
  <c r="P55" i="28"/>
  <c r="Z55" i="28" s="1"/>
  <c r="AA55" i="28" s="1"/>
  <c r="AB55" i="28"/>
  <c r="AJ55" i="28"/>
  <c r="S55" i="28"/>
  <c r="T55" i="28" s="1"/>
  <c r="W55" i="28"/>
  <c r="X55" i="28"/>
  <c r="AJ51" i="28"/>
  <c r="AB51" i="28"/>
  <c r="P51" i="28"/>
  <c r="Z51" i="28" s="1"/>
  <c r="AA51" i="28" s="1"/>
  <c r="S51" i="28"/>
  <c r="T51" i="28" s="1"/>
  <c r="W51" i="28"/>
  <c r="X51" i="28" s="1"/>
  <c r="AI51" i="28"/>
  <c r="P185" i="28"/>
  <c r="AI185" i="28"/>
  <c r="AJ185" i="28"/>
  <c r="AB185" i="28"/>
  <c r="S185" i="28"/>
  <c r="T185" i="28" s="1"/>
  <c r="W185" i="28"/>
  <c r="X185" i="28"/>
  <c r="S96" i="31"/>
  <c r="T96" i="31" s="1"/>
  <c r="AI96" i="31"/>
  <c r="P96" i="31"/>
  <c r="Q96" i="31" s="1"/>
  <c r="W96" i="31"/>
  <c r="X96" i="31" s="1"/>
  <c r="AJ96" i="31"/>
  <c r="AB96" i="31"/>
  <c r="Y82" i="31"/>
  <c r="S112" i="31"/>
  <c r="T112" i="31" s="1"/>
  <c r="W112" i="31" s="1"/>
  <c r="X112" i="31" s="1"/>
  <c r="AJ112" i="31"/>
  <c r="AB112" i="31"/>
  <c r="P112" i="31"/>
  <c r="Q112" i="31" s="1"/>
  <c r="AI112" i="31"/>
  <c r="Y131" i="31"/>
  <c r="Y153" i="31"/>
  <c r="Y90" i="31"/>
  <c r="AJ92" i="31"/>
  <c r="AI92" i="31"/>
  <c r="P92" i="31"/>
  <c r="Q92" i="31" s="1"/>
  <c r="S92" i="31"/>
  <c r="T92" i="31" s="1"/>
  <c r="W92" i="31" s="1"/>
  <c r="X92" i="31" s="1"/>
  <c r="AB92" i="31"/>
  <c r="K196" i="32"/>
  <c r="N124" i="32"/>
  <c r="O124" i="32" s="1"/>
  <c r="U124" i="32"/>
  <c r="V124" i="32" s="1"/>
  <c r="AJ188" i="33"/>
  <c r="AI188" i="33"/>
  <c r="S188" i="33"/>
  <c r="T188" i="33" s="1"/>
  <c r="W188" i="33" s="1"/>
  <c r="X188" i="33" s="1"/>
  <c r="Y135" i="28"/>
  <c r="Y74" i="28"/>
  <c r="AB196" i="28"/>
  <c r="P196" i="28"/>
  <c r="AJ196" i="28"/>
  <c r="S196" i="28"/>
  <c r="T196" i="28" s="1"/>
  <c r="W196" i="28"/>
  <c r="X196" i="28" s="1"/>
  <c r="AI196" i="28"/>
  <c r="AI190" i="31"/>
  <c r="AJ190" i="31"/>
  <c r="S190" i="31"/>
  <c r="T190" i="31" s="1"/>
  <c r="W190" i="31" s="1"/>
  <c r="X190" i="31" s="1"/>
  <c r="P190" i="31"/>
  <c r="Q190" i="31" s="1"/>
  <c r="AB190" i="31"/>
  <c r="AI88" i="31"/>
  <c r="S88" i="31"/>
  <c r="T88" i="31" s="1"/>
  <c r="W88" i="31" s="1"/>
  <c r="X88" i="31" s="1"/>
  <c r="AB88" i="31"/>
  <c r="P88" i="31"/>
  <c r="AJ88" i="31"/>
  <c r="Q88" i="31"/>
  <c r="U165" i="32"/>
  <c r="V165" i="32" s="1"/>
  <c r="N165" i="32"/>
  <c r="O165" i="32" s="1"/>
  <c r="K166" i="32"/>
  <c r="U70" i="32"/>
  <c r="V70" i="32" s="1"/>
  <c r="N70" i="32"/>
  <c r="O70" i="32" s="1"/>
  <c r="AI128" i="32"/>
  <c r="AJ128" i="32"/>
  <c r="S128" i="32"/>
  <c r="T128" i="32" s="1"/>
  <c r="W128" i="32"/>
  <c r="X128" i="32" s="1"/>
  <c r="P128" i="32"/>
  <c r="AB128" i="32"/>
  <c r="S155" i="30"/>
  <c r="T155" i="30" s="1"/>
  <c r="AI155" i="30"/>
  <c r="AJ155" i="30"/>
  <c r="AI103" i="30"/>
  <c r="AJ103" i="30"/>
  <c r="X103" i="30"/>
  <c r="S103" i="30"/>
  <c r="T103" i="30" s="1"/>
  <c r="Q103" i="30"/>
  <c r="AJ61" i="30"/>
  <c r="AI61" i="30"/>
  <c r="S61" i="30"/>
  <c r="T61" i="30" s="1"/>
  <c r="W61" i="30" s="1"/>
  <c r="X61" i="30" s="1"/>
  <c r="K177" i="30"/>
  <c r="AI80" i="30"/>
  <c r="AJ80" i="30"/>
  <c r="S80" i="30"/>
  <c r="T80" i="30" s="1"/>
  <c r="K182" i="33"/>
  <c r="AI121" i="28"/>
  <c r="AB121" i="28"/>
  <c r="P121" i="28"/>
  <c r="Z121" i="28" s="1"/>
  <c r="AA121" i="28" s="1"/>
  <c r="S121" i="28"/>
  <c r="T121" i="28" s="1"/>
  <c r="AJ121" i="28"/>
  <c r="W121" i="28"/>
  <c r="X121" i="28" s="1"/>
  <c r="P56" i="28"/>
  <c r="AB56" i="28"/>
  <c r="AJ56" i="28"/>
  <c r="W56" i="28"/>
  <c r="X56" i="28" s="1"/>
  <c r="S56" i="28"/>
  <c r="T56" i="28" s="1"/>
  <c r="AI56" i="28"/>
  <c r="P158" i="28"/>
  <c r="S158" i="28"/>
  <c r="T158" i="28" s="1"/>
  <c r="W158" i="28" s="1"/>
  <c r="X158" i="28" s="1"/>
  <c r="AB158" i="28"/>
  <c r="AC158" i="28" s="1"/>
  <c r="AI158" i="28"/>
  <c r="AJ158" i="28"/>
  <c r="Q158" i="28"/>
  <c r="AJ66" i="28"/>
  <c r="AB66" i="28"/>
  <c r="AC66" i="28" s="1"/>
  <c r="AI66" i="28"/>
  <c r="P66" i="28"/>
  <c r="Q66" i="28" s="1"/>
  <c r="S66" i="28"/>
  <c r="T66" i="28" s="1"/>
  <c r="W66" i="28" s="1"/>
  <c r="X66" i="28" s="1"/>
  <c r="AJ144" i="31"/>
  <c r="AI144" i="31"/>
  <c r="AB144" i="31"/>
  <c r="S144" i="31"/>
  <c r="T144" i="31" s="1"/>
  <c r="W144" i="31" s="1"/>
  <c r="P144" i="31"/>
  <c r="Z144" i="31" s="1"/>
  <c r="AA144" i="31" s="1"/>
  <c r="X144" i="31"/>
  <c r="S164" i="31"/>
  <c r="T164" i="31" s="1"/>
  <c r="W164" i="31" s="1"/>
  <c r="X164" i="31" s="1"/>
  <c r="AB164" i="31"/>
  <c r="AI164" i="31"/>
  <c r="P164" i="31"/>
  <c r="AJ164" i="31"/>
  <c r="W129" i="31"/>
  <c r="X129" i="31" s="1"/>
  <c r="AB129" i="31"/>
  <c r="P129" i="31"/>
  <c r="AJ129" i="31"/>
  <c r="AI129" i="31"/>
  <c r="S129" i="31"/>
  <c r="T129" i="31" s="1"/>
  <c r="AI58" i="31"/>
  <c r="S58" i="31"/>
  <c r="T58" i="31" s="1"/>
  <c r="W58" i="31" s="1"/>
  <c r="X58" i="31" s="1"/>
  <c r="P58" i="31"/>
  <c r="AB58" i="31"/>
  <c r="AC58" i="31" s="1"/>
  <c r="AJ58" i="31"/>
  <c r="U90" i="32"/>
  <c r="V90" i="32" s="1"/>
  <c r="N90" i="32"/>
  <c r="O90" i="32" s="1"/>
  <c r="K81" i="32"/>
  <c r="AI67" i="30"/>
  <c r="AJ67" i="30"/>
  <c r="S67" i="30"/>
  <c r="T67" i="30" s="1"/>
  <c r="W67" i="30" s="1"/>
  <c r="X67" i="30" s="1"/>
  <c r="N58" i="33"/>
  <c r="O58" i="33" s="1"/>
  <c r="U58" i="33"/>
  <c r="V58" i="33" s="1"/>
  <c r="Y58" i="33" s="1"/>
  <c r="S206" i="33"/>
  <c r="T206" i="33" s="1"/>
  <c r="Q206" i="33"/>
  <c r="AI206" i="33"/>
  <c r="AJ206" i="33"/>
  <c r="N151" i="33"/>
  <c r="O151" i="33" s="1"/>
  <c r="U151" i="33"/>
  <c r="V151" i="33" s="1"/>
  <c r="Y151" i="33" s="1"/>
  <c r="AB189" i="28"/>
  <c r="AC189" i="28" s="1"/>
  <c r="AI189" i="28"/>
  <c r="P189" i="28"/>
  <c r="AJ189" i="28"/>
  <c r="S189" i="28"/>
  <c r="T189" i="28" s="1"/>
  <c r="W189" i="28" s="1"/>
  <c r="X189" i="28" s="1"/>
  <c r="S156" i="28"/>
  <c r="T156" i="28" s="1"/>
  <c r="P156" i="28"/>
  <c r="AJ156" i="28"/>
  <c r="W156" i="28"/>
  <c r="X156" i="28" s="1"/>
  <c r="AB156" i="28"/>
  <c r="AI156" i="28"/>
  <c r="Q156" i="28"/>
  <c r="AB147" i="28"/>
  <c r="W147" i="28"/>
  <c r="X147" i="28" s="1"/>
  <c r="P147" i="28"/>
  <c r="AJ147" i="28"/>
  <c r="AI147" i="28"/>
  <c r="S147" i="28"/>
  <c r="T147" i="28" s="1"/>
  <c r="P62" i="28"/>
  <c r="AI62" i="28"/>
  <c r="S62" i="28"/>
  <c r="T62" i="28" s="1"/>
  <c r="AJ62" i="28"/>
  <c r="AB62" i="28"/>
  <c r="AC62" i="28" s="1"/>
  <c r="W62" i="28"/>
  <c r="X62" i="28" s="1"/>
  <c r="P128" i="28"/>
  <c r="Q128" i="28" s="1"/>
  <c r="AB128" i="28"/>
  <c r="AC128" i="28" s="1"/>
  <c r="AI128" i="28"/>
  <c r="W128" i="28"/>
  <c r="X128" i="28" s="1"/>
  <c r="S128" i="28"/>
  <c r="T128" i="28" s="1"/>
  <c r="AJ128" i="28"/>
  <c r="AI91" i="31"/>
  <c r="S91" i="31"/>
  <c r="T91" i="31" s="1"/>
  <c r="W91" i="31" s="1"/>
  <c r="X91" i="31" s="1"/>
  <c r="AB91" i="31"/>
  <c r="AC91" i="31" s="1"/>
  <c r="AJ91" i="31"/>
  <c r="P91" i="31"/>
  <c r="AB161" i="31"/>
  <c r="AJ161" i="31"/>
  <c r="S161" i="31"/>
  <c r="T161" i="31" s="1"/>
  <c r="W161" i="31" s="1"/>
  <c r="X161" i="31" s="1"/>
  <c r="P161" i="31"/>
  <c r="AI161" i="31"/>
  <c r="Y99" i="31"/>
  <c r="AJ52" i="31"/>
  <c r="AB52" i="31"/>
  <c r="P52" i="31"/>
  <c r="W52" i="31"/>
  <c r="X52" i="31" s="1"/>
  <c r="AI52" i="31"/>
  <c r="S52" i="31"/>
  <c r="T52" i="31" s="1"/>
  <c r="Q52" i="31"/>
  <c r="O7" i="31"/>
  <c r="AI150" i="31"/>
  <c r="P150" i="31"/>
  <c r="Q150" i="31" s="1"/>
  <c r="AB150" i="31"/>
  <c r="AC150" i="31" s="1"/>
  <c r="AJ150" i="31"/>
  <c r="S150" i="31"/>
  <c r="T150" i="31" s="1"/>
  <c r="W150" i="31"/>
  <c r="X150" i="31" s="1"/>
  <c r="U159" i="32"/>
  <c r="V159" i="32" s="1"/>
  <c r="N159" i="32"/>
  <c r="O159" i="32" s="1"/>
  <c r="Y159" i="32" s="1"/>
  <c r="K210" i="30"/>
  <c r="K83" i="30"/>
  <c r="AB55" i="33"/>
  <c r="AC55" i="33" s="1"/>
  <c r="Q55" i="33"/>
  <c r="S55" i="33"/>
  <c r="T55" i="33" s="1"/>
  <c r="AI55" i="33"/>
  <c r="AJ55" i="33"/>
  <c r="K53" i="33"/>
  <c r="AJ170" i="28"/>
  <c r="S170" i="28"/>
  <c r="T170" i="28" s="1"/>
  <c r="W170" i="28"/>
  <c r="X170" i="28" s="1"/>
  <c r="P170" i="28"/>
  <c r="AB170" i="28"/>
  <c r="AI170" i="28"/>
  <c r="AI219" i="28"/>
  <c r="W219" i="28"/>
  <c r="X219" i="28" s="1"/>
  <c r="AB219" i="28"/>
  <c r="AC219" i="28" s="1"/>
  <c r="AJ219" i="28"/>
  <c r="P219" i="28"/>
  <c r="S219" i="28"/>
  <c r="T219" i="28" s="1"/>
  <c r="P126" i="28"/>
  <c r="Z126" i="28" s="1"/>
  <c r="AA126" i="28" s="1"/>
  <c r="AI126" i="28"/>
  <c r="W126" i="28"/>
  <c r="X126" i="28" s="1"/>
  <c r="AB126" i="28"/>
  <c r="AJ126" i="28"/>
  <c r="S126" i="28"/>
  <c r="T126" i="28" s="1"/>
  <c r="P56" i="31"/>
  <c r="S56" i="31"/>
  <c r="T56" i="31" s="1"/>
  <c r="AI56" i="31"/>
  <c r="AJ56" i="31"/>
  <c r="W56" i="31"/>
  <c r="X56" i="31" s="1"/>
  <c r="AB56" i="31"/>
  <c r="P184" i="31"/>
  <c r="AB184" i="31"/>
  <c r="AJ184" i="31"/>
  <c r="S184" i="31"/>
  <c r="T184" i="31" s="1"/>
  <c r="W184" i="31"/>
  <c r="X184" i="31" s="1"/>
  <c r="Q184" i="31"/>
  <c r="AI184" i="31"/>
  <c r="K140" i="32"/>
  <c r="S218" i="32"/>
  <c r="T218" i="32" s="1"/>
  <c r="W218" i="32" s="1"/>
  <c r="X218" i="32" s="1"/>
  <c r="AI218" i="32"/>
  <c r="AJ218" i="32"/>
  <c r="AB218" i="32"/>
  <c r="S69" i="30"/>
  <c r="T69" i="30" s="1"/>
  <c r="W69" i="30" s="1"/>
  <c r="X69" i="30" s="1"/>
  <c r="AJ69" i="30"/>
  <c r="AI69" i="30"/>
  <c r="K181" i="30"/>
  <c r="AJ184" i="30"/>
  <c r="AI184" i="30"/>
  <c r="S184" i="30"/>
  <c r="T184" i="30" s="1"/>
  <c r="N51" i="30"/>
  <c r="O51" i="30" s="1"/>
  <c r="U51" i="30"/>
  <c r="V51" i="30" s="1"/>
  <c r="Y51" i="30" s="1"/>
  <c r="AB84" i="33"/>
  <c r="AI84" i="33"/>
  <c r="AJ84" i="33"/>
  <c r="S84" i="33"/>
  <c r="T84" i="33" s="1"/>
  <c r="W84" i="33" s="1"/>
  <c r="X84" i="33" s="1"/>
  <c r="AJ219" i="33"/>
  <c r="AI219" i="33"/>
  <c r="S219" i="33"/>
  <c r="T219" i="33" s="1"/>
  <c r="Q219" i="33"/>
  <c r="Y210" i="33"/>
  <c r="AJ137" i="33"/>
  <c r="S137" i="33"/>
  <c r="T137" i="33" s="1"/>
  <c r="W137" i="33" s="1"/>
  <c r="X137" i="33" s="1"/>
  <c r="AI137" i="33"/>
  <c r="AB190" i="28"/>
  <c r="AJ190" i="28"/>
  <c r="P190" i="28"/>
  <c r="AI190" i="28"/>
  <c r="S190" i="28"/>
  <c r="T190" i="28" s="1"/>
  <c r="W190" i="28" s="1"/>
  <c r="X190" i="28" s="1"/>
  <c r="P216" i="28"/>
  <c r="AI216" i="28"/>
  <c r="AJ216" i="28"/>
  <c r="AB216" i="28"/>
  <c r="AC216" i="28" s="1"/>
  <c r="Q216" i="28"/>
  <c r="S216" i="28"/>
  <c r="T216" i="28" s="1"/>
  <c r="W216" i="28"/>
  <c r="X216" i="28" s="1"/>
  <c r="S55" i="31"/>
  <c r="T55" i="31" s="1"/>
  <c r="P55" i="31"/>
  <c r="Q55" i="31"/>
  <c r="W55" i="31"/>
  <c r="X55" i="31" s="1"/>
  <c r="AJ55" i="31"/>
  <c r="AB55" i="31"/>
  <c r="AI55" i="31"/>
  <c r="P85" i="31"/>
  <c r="Z85" i="31" s="1"/>
  <c r="AA85" i="31" s="1"/>
  <c r="AJ85" i="31"/>
  <c r="AI85" i="31"/>
  <c r="S85" i="31"/>
  <c r="T85" i="31" s="1"/>
  <c r="W85" i="31" s="1"/>
  <c r="X85" i="31" s="1"/>
  <c r="AB85" i="31"/>
  <c r="U175" i="32"/>
  <c r="V175" i="32" s="1"/>
  <c r="N175" i="32"/>
  <c r="O175" i="32" s="1"/>
  <c r="Y175" i="32" s="1"/>
  <c r="AJ214" i="32"/>
  <c r="AI214" i="32"/>
  <c r="S214" i="32"/>
  <c r="T214" i="32" s="1"/>
  <c r="AB214" i="32"/>
  <c r="P100" i="30"/>
  <c r="Z100" i="30" s="1"/>
  <c r="AE100" i="30" s="1"/>
  <c r="W149" i="30"/>
  <c r="X149" i="30" s="1"/>
  <c r="P129" i="30"/>
  <c r="AB110" i="30"/>
  <c r="P52" i="30"/>
  <c r="Z52" i="30" s="1"/>
  <c r="AB154" i="30"/>
  <c r="AB224" i="30"/>
  <c r="AC203" i="30"/>
  <c r="AE203" i="30"/>
  <c r="AF203" i="30" s="1"/>
  <c r="W146" i="30"/>
  <c r="X146" i="30" s="1"/>
  <c r="AC75" i="30"/>
  <c r="W155" i="30"/>
  <c r="X155" i="30" s="1"/>
  <c r="P189" i="30"/>
  <c r="Z189" i="30" s="1"/>
  <c r="AA189" i="30" s="1"/>
  <c r="AB179" i="30"/>
  <c r="AB155" i="30"/>
  <c r="AC155" i="30" s="1"/>
  <c r="AB66" i="30"/>
  <c r="AB103" i="30"/>
  <c r="P76" i="30"/>
  <c r="Q76" i="30" s="1"/>
  <c r="N169" i="30"/>
  <c r="O169" i="30" s="1"/>
  <c r="Y169" i="30" s="1"/>
  <c r="AB121" i="30"/>
  <c r="N55" i="30"/>
  <c r="O55" i="30" s="1"/>
  <c r="Y55" i="30" s="1"/>
  <c r="N161" i="30"/>
  <c r="O161" i="30" s="1"/>
  <c r="Y161" i="30" s="1"/>
  <c r="N95" i="30"/>
  <c r="O95" i="30" s="1"/>
  <c r="Y95" i="30" s="1"/>
  <c r="N70" i="30"/>
  <c r="O70" i="30" s="1"/>
  <c r="Y70" i="30" s="1"/>
  <c r="N130" i="30"/>
  <c r="O130" i="30" s="1"/>
  <c r="Y130" i="30" s="1"/>
  <c r="N155" i="30"/>
  <c r="O155" i="30" s="1"/>
  <c r="Y155" i="30" s="1"/>
  <c r="N148" i="30"/>
  <c r="O148" i="30" s="1"/>
  <c r="Y148" i="30" s="1"/>
  <c r="N179" i="30"/>
  <c r="O179" i="30" s="1"/>
  <c r="Y179" i="30" s="1"/>
  <c r="N204" i="30"/>
  <c r="O204" i="30" s="1"/>
  <c r="Y204" i="30" s="1"/>
  <c r="N196" i="30"/>
  <c r="O196" i="30" s="1"/>
  <c r="Y196" i="30" s="1"/>
  <c r="N127" i="30"/>
  <c r="O127" i="30" s="1"/>
  <c r="Y127" i="30" s="1"/>
  <c r="N126" i="30"/>
  <c r="O126" i="30" s="1"/>
  <c r="Y126" i="30" s="1"/>
  <c r="N115" i="30"/>
  <c r="O115" i="30" s="1"/>
  <c r="Y115" i="30" s="1"/>
  <c r="N119" i="30"/>
  <c r="O119" i="30" s="1"/>
  <c r="Y119" i="30" s="1"/>
  <c r="N143" i="30"/>
  <c r="O143" i="30" s="1"/>
  <c r="Y143" i="30" s="1"/>
  <c r="N194" i="30"/>
  <c r="O194" i="30" s="1"/>
  <c r="Y194" i="30" s="1"/>
  <c r="N67" i="30"/>
  <c r="O67" i="30" s="1"/>
  <c r="Y67" i="30" s="1"/>
  <c r="N64" i="30"/>
  <c r="O64" i="30" s="1"/>
  <c r="Y64" i="30" s="1"/>
  <c r="N58" i="30"/>
  <c r="O58" i="30" s="1"/>
  <c r="Y58" i="30" s="1"/>
  <c r="AJ191" i="30"/>
  <c r="AI191" i="30"/>
  <c r="S191" i="30"/>
  <c r="T191" i="30" s="1"/>
  <c r="W191" i="30" s="1"/>
  <c r="X191" i="30" s="1"/>
  <c r="Q191" i="30"/>
  <c r="S206" i="30"/>
  <c r="T206" i="30" s="1"/>
  <c r="AJ206" i="30"/>
  <c r="AI206" i="30"/>
  <c r="Q206" i="30"/>
  <c r="K78" i="30"/>
  <c r="Y126" i="33"/>
  <c r="S51" i="33"/>
  <c r="T51" i="33" s="1"/>
  <c r="AJ51" i="33"/>
  <c r="AI51" i="33"/>
  <c r="S215" i="33"/>
  <c r="T215" i="33" s="1"/>
  <c r="W215" i="33" s="1"/>
  <c r="X215" i="33" s="1"/>
  <c r="AJ215" i="33"/>
  <c r="AI215" i="33"/>
  <c r="K184" i="33"/>
  <c r="P184" i="33" s="1"/>
  <c r="S171" i="33"/>
  <c r="T171" i="33" s="1"/>
  <c r="AJ171" i="33"/>
  <c r="AI171" i="33"/>
  <c r="AJ81" i="33"/>
  <c r="S81" i="33"/>
  <c r="T81" i="33" s="1"/>
  <c r="W81" i="33" s="1"/>
  <c r="X81" i="33" s="1"/>
  <c r="AI81" i="33"/>
  <c r="AB127" i="28"/>
  <c r="S127" i="28"/>
  <c r="T127" i="28" s="1"/>
  <c r="O10" i="28"/>
  <c r="AI127" i="28"/>
  <c r="P127" i="28"/>
  <c r="W127" i="28"/>
  <c r="X127" i="28" s="1"/>
  <c r="AJ127" i="28"/>
  <c r="AB129" i="28"/>
  <c r="P129" i="28"/>
  <c r="W129" i="28"/>
  <c r="X129" i="28" s="1"/>
  <c r="AI129" i="28"/>
  <c r="S129" i="28"/>
  <c r="T129" i="28" s="1"/>
  <c r="AJ129" i="28"/>
  <c r="AI163" i="31"/>
  <c r="AJ163" i="31"/>
  <c r="S163" i="31"/>
  <c r="T163" i="31" s="1"/>
  <c r="W163" i="31" s="1"/>
  <c r="X163" i="31" s="1"/>
  <c r="P163" i="31"/>
  <c r="Q163" i="31" s="1"/>
  <c r="AB163" i="31"/>
  <c r="AI151" i="31"/>
  <c r="S151" i="31"/>
  <c r="T151" i="31" s="1"/>
  <c r="W151" i="31"/>
  <c r="X151" i="31" s="1"/>
  <c r="AJ151" i="31"/>
  <c r="P151" i="31"/>
  <c r="Q151" i="31" s="1"/>
  <c r="AB151" i="31"/>
  <c r="U200" i="32"/>
  <c r="V200" i="32" s="1"/>
  <c r="N200" i="32"/>
  <c r="O200" i="32" s="1"/>
  <c r="S122" i="30"/>
  <c r="T122" i="30" s="1"/>
  <c r="AI122" i="30"/>
  <c r="AJ122" i="30"/>
  <c r="X172" i="30"/>
  <c r="AI172" i="30"/>
  <c r="AJ172" i="30"/>
  <c r="S172" i="30"/>
  <c r="T172" i="30" s="1"/>
  <c r="Q172" i="30"/>
  <c r="X203" i="30"/>
  <c r="AJ203" i="30"/>
  <c r="S203" i="30"/>
  <c r="T203" i="30" s="1"/>
  <c r="AI203" i="30"/>
  <c r="Q203" i="30"/>
  <c r="S195" i="30"/>
  <c r="T195" i="30" s="1"/>
  <c r="AJ195" i="30"/>
  <c r="Q195" i="30"/>
  <c r="AI195" i="30"/>
  <c r="AI139" i="33"/>
  <c r="Q139" i="33"/>
  <c r="AJ139" i="33"/>
  <c r="S139" i="33"/>
  <c r="T139" i="33" s="1"/>
  <c r="W139" i="33" s="1"/>
  <c r="X139" i="33" s="1"/>
  <c r="K205" i="33"/>
  <c r="S78" i="33"/>
  <c r="T78" i="33" s="1"/>
  <c r="AJ78" i="33"/>
  <c r="AI78" i="33"/>
  <c r="X78" i="33"/>
  <c r="Q78" i="33"/>
  <c r="S135" i="33"/>
  <c r="T135" i="33" s="1"/>
  <c r="W135" i="33" s="1"/>
  <c r="X135" i="33" s="1"/>
  <c r="AI135" i="33"/>
  <c r="AJ135" i="33"/>
  <c r="S136" i="33"/>
  <c r="T136" i="33" s="1"/>
  <c r="W136" i="33" s="1"/>
  <c r="X136" i="33" s="1"/>
  <c r="AJ136" i="33"/>
  <c r="AI136" i="33"/>
  <c r="AJ200" i="28"/>
  <c r="AB200" i="28"/>
  <c r="W200" i="28"/>
  <c r="X200" i="28" s="1"/>
  <c r="P200" i="28"/>
  <c r="Q200" i="28" s="1"/>
  <c r="S200" i="28"/>
  <c r="T200" i="28" s="1"/>
  <c r="AI200" i="28"/>
  <c r="AB113" i="28"/>
  <c r="AC113" i="28" s="1"/>
  <c r="P113" i="28"/>
  <c r="AJ113" i="28"/>
  <c r="S113" i="28"/>
  <c r="T113" i="28" s="1"/>
  <c r="W113" i="28" s="1"/>
  <c r="X113" i="28" s="1"/>
  <c r="AI113" i="28"/>
  <c r="P108" i="28"/>
  <c r="Q108" i="28" s="1"/>
  <c r="Y108" i="28"/>
  <c r="S97" i="31"/>
  <c r="T97" i="31" s="1"/>
  <c r="AI97" i="31"/>
  <c r="P97" i="31"/>
  <c r="Z97" i="31" s="1"/>
  <c r="AA97" i="31" s="1"/>
  <c r="W97" i="31"/>
  <c r="X97" i="31" s="1"/>
  <c r="AB97" i="31"/>
  <c r="AJ97" i="31"/>
  <c r="AI139" i="31"/>
  <c r="W139" i="31"/>
  <c r="X139" i="31" s="1"/>
  <c r="P139" i="31"/>
  <c r="AB139" i="31"/>
  <c r="AJ139" i="31"/>
  <c r="S139" i="31"/>
  <c r="T139" i="31" s="1"/>
  <c r="Q139" i="31"/>
  <c r="W128" i="31"/>
  <c r="X128" i="31" s="1"/>
  <c r="AJ128" i="31"/>
  <c r="S128" i="31"/>
  <c r="T128" i="31" s="1"/>
  <c r="AB128" i="31"/>
  <c r="P128" i="31"/>
  <c r="Q128" i="31" s="1"/>
  <c r="AI128" i="31"/>
  <c r="AB78" i="31"/>
  <c r="AI78" i="31"/>
  <c r="P78" i="31"/>
  <c r="W78" i="31"/>
  <c r="X78" i="31" s="1"/>
  <c r="S78" i="31"/>
  <c r="T78" i="31" s="1"/>
  <c r="AJ78" i="31"/>
  <c r="AJ217" i="31"/>
  <c r="AI217" i="31"/>
  <c r="S217" i="31"/>
  <c r="T217" i="31" s="1"/>
  <c r="W217" i="31" s="1"/>
  <c r="X217" i="31" s="1"/>
  <c r="AB217" i="31"/>
  <c r="P217" i="31"/>
  <c r="Z217" i="31" s="1"/>
  <c r="AA217" i="31" s="1"/>
  <c r="P132" i="31"/>
  <c r="Y132" i="31"/>
  <c r="AJ66" i="31"/>
  <c r="AI66" i="31"/>
  <c r="P66" i="31"/>
  <c r="S66" i="31"/>
  <c r="T66" i="31" s="1"/>
  <c r="W66" i="31" s="1"/>
  <c r="X66" i="31" s="1"/>
  <c r="AB66" i="31"/>
  <c r="P118" i="31"/>
  <c r="Q118" i="31" s="1"/>
  <c r="Y118" i="31"/>
  <c r="P217" i="32"/>
  <c r="Q217" i="32" s="1"/>
  <c r="K172" i="32"/>
  <c r="K141" i="32"/>
  <c r="K115" i="30"/>
  <c r="K204" i="33"/>
  <c r="K149" i="33"/>
  <c r="K156" i="33"/>
  <c r="AC213" i="33"/>
  <c r="AC124" i="33"/>
  <c r="Z206" i="33"/>
  <c r="N82" i="33"/>
  <c r="O82" i="33" s="1"/>
  <c r="Y82" i="33" s="1"/>
  <c r="Y64" i="33"/>
  <c r="P72" i="28"/>
  <c r="W72" i="28"/>
  <c r="X72" i="28" s="1"/>
  <c r="S72" i="28"/>
  <c r="T72" i="28" s="1"/>
  <c r="AB72" i="28"/>
  <c r="AI72" i="28"/>
  <c r="Q72" i="28"/>
  <c r="AJ72" i="28"/>
  <c r="AI187" i="28"/>
  <c r="AB187" i="28"/>
  <c r="AC187" i="28" s="1"/>
  <c r="S187" i="28"/>
  <c r="T187" i="28" s="1"/>
  <c r="W187" i="28" s="1"/>
  <c r="X187" i="28" s="1"/>
  <c r="AJ187" i="28"/>
  <c r="P187" i="28"/>
  <c r="Q187" i="28" s="1"/>
  <c r="AB215" i="31"/>
  <c r="P215" i="31"/>
  <c r="AJ215" i="31"/>
  <c r="S215" i="31"/>
  <c r="T215" i="31" s="1"/>
  <c r="W215" i="31" s="1"/>
  <c r="X215" i="31" s="1"/>
  <c r="Q215" i="31"/>
  <c r="AI215" i="31"/>
  <c r="P53" i="31"/>
  <c r="Z53" i="31" s="1"/>
  <c r="AA53" i="31" s="1"/>
  <c r="W53" i="31"/>
  <c r="X53" i="31" s="1"/>
  <c r="AJ53" i="31"/>
  <c r="AI53" i="31"/>
  <c r="S53" i="31"/>
  <c r="T53" i="31" s="1"/>
  <c r="AB53" i="31"/>
  <c r="AJ64" i="31"/>
  <c r="AI64" i="31"/>
  <c r="S64" i="31"/>
  <c r="T64" i="31" s="1"/>
  <c r="W64" i="31" s="1"/>
  <c r="X64" i="31" s="1"/>
  <c r="AB64" i="31"/>
  <c r="P64" i="31"/>
  <c r="Q64" i="31"/>
  <c r="AB168" i="32"/>
  <c r="AC168" i="32" s="1"/>
  <c r="P168" i="32"/>
  <c r="Q168" i="32" s="1"/>
  <c r="AI181" i="32"/>
  <c r="S181" i="32"/>
  <c r="T181" i="32" s="1"/>
  <c r="AJ181" i="32"/>
  <c r="P181" i="32"/>
  <c r="AB181" i="32"/>
  <c r="AC181" i="32" s="1"/>
  <c r="W181" i="32"/>
  <c r="X181" i="32" s="1"/>
  <c r="K109" i="30"/>
  <c r="K173" i="30"/>
  <c r="AI170" i="30"/>
  <c r="AJ170" i="30"/>
  <c r="S170" i="30"/>
  <c r="T170" i="30" s="1"/>
  <c r="K118" i="30"/>
  <c r="K225" i="30"/>
  <c r="U88" i="32"/>
  <c r="V88" i="32" s="1"/>
  <c r="N88" i="32"/>
  <c r="O88" i="32" s="1"/>
  <c r="K200" i="33"/>
  <c r="U200" i="33"/>
  <c r="V200" i="33" s="1"/>
  <c r="K141" i="33"/>
  <c r="K65" i="33"/>
  <c r="K127" i="33"/>
  <c r="S99" i="33"/>
  <c r="T99" i="33" s="1"/>
  <c r="AI99" i="33"/>
  <c r="AJ99" i="33"/>
  <c r="Y120" i="28"/>
  <c r="P209" i="28"/>
  <c r="AJ209" i="28"/>
  <c r="S209" i="28"/>
  <c r="T209" i="28" s="1"/>
  <c r="W209" i="28" s="1"/>
  <c r="X209" i="28" s="1"/>
  <c r="AI209" i="28"/>
  <c r="AB209" i="28"/>
  <c r="AC209" i="28" s="1"/>
  <c r="AI138" i="28"/>
  <c r="AB138" i="28"/>
  <c r="S138" i="28"/>
  <c r="T138" i="28" s="1"/>
  <c r="P138" i="28"/>
  <c r="AJ138" i="28"/>
  <c r="W138" i="28"/>
  <c r="X138" i="28" s="1"/>
  <c r="Y167" i="28"/>
  <c r="AB76" i="31"/>
  <c r="P76" i="31"/>
  <c r="Z76" i="31" s="1"/>
  <c r="W76" i="31"/>
  <c r="X76" i="31" s="1"/>
  <c r="S76" i="31"/>
  <c r="T76" i="31" s="1"/>
  <c r="AJ76" i="31"/>
  <c r="AI76" i="31"/>
  <c r="AI203" i="31"/>
  <c r="P203" i="31"/>
  <c r="W203" i="31"/>
  <c r="X203" i="31" s="1"/>
  <c r="AJ203" i="31"/>
  <c r="S203" i="31"/>
  <c r="T203" i="31" s="1"/>
  <c r="AB203" i="31"/>
  <c r="W101" i="31"/>
  <c r="X101" i="31" s="1"/>
  <c r="AB101" i="31"/>
  <c r="S101" i="31"/>
  <c r="T101" i="31" s="1"/>
  <c r="AJ101" i="31"/>
  <c r="AI101" i="31"/>
  <c r="P101" i="31"/>
  <c r="Z101" i="31" s="1"/>
  <c r="AA101" i="31" s="1"/>
  <c r="Y80" i="31"/>
  <c r="P51" i="31"/>
  <c r="Z51" i="31" s="1"/>
  <c r="AA51" i="31" s="1"/>
  <c r="AJ51" i="31"/>
  <c r="AB51" i="31"/>
  <c r="W51" i="31"/>
  <c r="X51" i="31" s="1"/>
  <c r="S51" i="31"/>
  <c r="T51" i="31" s="1"/>
  <c r="AI51" i="31"/>
  <c r="AJ114" i="32"/>
  <c r="S114" i="32"/>
  <c r="T114" i="32" s="1"/>
  <c r="AI114" i="32"/>
  <c r="AB114" i="32"/>
  <c r="AC114" i="32" s="1"/>
  <c r="K123" i="30"/>
  <c r="AJ138" i="33"/>
  <c r="AI138" i="33"/>
  <c r="S138" i="33"/>
  <c r="T138" i="33" s="1"/>
  <c r="W138" i="33" s="1"/>
  <c r="X138" i="33" s="1"/>
  <c r="P54" i="28"/>
  <c r="Z54" i="28" s="1"/>
  <c r="AA54" i="28" s="1"/>
  <c r="AB54" i="28"/>
  <c r="S54" i="28"/>
  <c r="T54" i="28" s="1"/>
  <c r="AJ54" i="28"/>
  <c r="AI54" i="28"/>
  <c r="W54" i="28"/>
  <c r="X54" i="28"/>
  <c r="Q54" i="28"/>
  <c r="Y210" i="28"/>
  <c r="Y204" i="28"/>
  <c r="Y186" i="28"/>
  <c r="Y85" i="28"/>
  <c r="Y143" i="31"/>
  <c r="Y149" i="31"/>
  <c r="AI83" i="31"/>
  <c r="P83" i="31"/>
  <c r="Q83" i="31" s="1"/>
  <c r="AJ83" i="31"/>
  <c r="AB83" i="31"/>
  <c r="S83" i="31"/>
  <c r="T83" i="31" s="1"/>
  <c r="W83" i="31" s="1"/>
  <c r="X83" i="31" s="1"/>
  <c r="AB194" i="31"/>
  <c r="P194" i="31"/>
  <c r="AJ194" i="31"/>
  <c r="AI194" i="31"/>
  <c r="W194" i="31"/>
  <c r="X194" i="31" s="1"/>
  <c r="S194" i="31"/>
  <c r="T194" i="31" s="1"/>
  <c r="AB191" i="31"/>
  <c r="P191" i="31"/>
  <c r="AI191" i="31"/>
  <c r="S191" i="31"/>
  <c r="T191" i="31" s="1"/>
  <c r="AJ191" i="31"/>
  <c r="W191" i="31"/>
  <c r="X191" i="31" s="1"/>
  <c r="AI136" i="31"/>
  <c r="AJ136" i="31"/>
  <c r="S136" i="31"/>
  <c r="T136" i="31" s="1"/>
  <c r="W136" i="31" s="1"/>
  <c r="X136" i="31" s="1"/>
  <c r="P136" i="31"/>
  <c r="Q136" i="31" s="1"/>
  <c r="AB136" i="31"/>
  <c r="AI113" i="32"/>
  <c r="AJ113" i="32"/>
  <c r="AB113" i="32"/>
  <c r="AC113" i="32" s="1"/>
  <c r="AI225" i="32"/>
  <c r="AJ225" i="32"/>
  <c r="S225" i="32"/>
  <c r="T225" i="32" s="1"/>
  <c r="W225" i="32"/>
  <c r="X225" i="32" s="1"/>
  <c r="AB225" i="32"/>
  <c r="AC225" i="32" s="1"/>
  <c r="P225" i="32"/>
  <c r="AI92" i="30"/>
  <c r="S92" i="30"/>
  <c r="T92" i="30" s="1"/>
  <c r="W92" i="30" s="1"/>
  <c r="X92" i="30" s="1"/>
  <c r="AJ92" i="30"/>
  <c r="K120" i="30"/>
  <c r="K85" i="33"/>
  <c r="K143" i="33"/>
  <c r="K96" i="33"/>
  <c r="W73" i="28"/>
  <c r="X73" i="28" s="1"/>
  <c r="S73" i="28"/>
  <c r="T73" i="28" s="1"/>
  <c r="P73" i="28"/>
  <c r="Q73" i="28" s="1"/>
  <c r="AI73" i="28"/>
  <c r="AB73" i="28"/>
  <c r="AJ73" i="28"/>
  <c r="W121" i="31"/>
  <c r="X121" i="31"/>
  <c r="S121" i="31"/>
  <c r="T121" i="31" s="1"/>
  <c r="AB121" i="31"/>
  <c r="P121" i="31"/>
  <c r="Z121" i="31" s="1"/>
  <c r="AI121" i="31"/>
  <c r="AJ121" i="31"/>
  <c r="S207" i="31"/>
  <c r="T207" i="31" s="1"/>
  <c r="AI207" i="31"/>
  <c r="AJ207" i="31"/>
  <c r="W207" i="31"/>
  <c r="X207" i="31" s="1"/>
  <c r="AB207" i="31"/>
  <c r="P207" i="31"/>
  <c r="AB98" i="31"/>
  <c r="AI98" i="31"/>
  <c r="P98" i="31"/>
  <c r="Z98" i="31" s="1"/>
  <c r="AJ98" i="31"/>
  <c r="W98" i="31"/>
  <c r="X98" i="31" s="1"/>
  <c r="S98" i="31"/>
  <c r="T98" i="31" s="1"/>
  <c r="AJ209" i="31"/>
  <c r="AI209" i="31"/>
  <c r="S209" i="31"/>
  <c r="T209" i="31" s="1"/>
  <c r="W209" i="31" s="1"/>
  <c r="X209" i="31" s="1"/>
  <c r="AB209" i="31"/>
  <c r="P209" i="31"/>
  <c r="Q209" i="31" s="1"/>
  <c r="K178" i="32"/>
  <c r="U178" i="32"/>
  <c r="V178" i="32" s="1"/>
  <c r="N178" i="32"/>
  <c r="O178" i="32" s="1"/>
  <c r="AI85" i="30"/>
  <c r="AJ85" i="30"/>
  <c r="S85" i="30"/>
  <c r="T85" i="30" s="1"/>
  <c r="W85" i="30" s="1"/>
  <c r="X85" i="30" s="1"/>
  <c r="AJ185" i="30"/>
  <c r="AI185" i="30"/>
  <c r="S185" i="30"/>
  <c r="T185" i="30" s="1"/>
  <c r="W185" i="30" s="1"/>
  <c r="X185" i="30" s="1"/>
  <c r="K75" i="33"/>
  <c r="AB57" i="28"/>
  <c r="AC57" i="28" s="1"/>
  <c r="S57" i="28"/>
  <c r="T57" i="28" s="1"/>
  <c r="W57" i="28" s="1"/>
  <c r="X57" i="28" s="1"/>
  <c r="P57" i="28"/>
  <c r="AI57" i="28"/>
  <c r="AJ57" i="28"/>
  <c r="P143" i="28"/>
  <c r="Y143" i="28"/>
  <c r="AJ80" i="28"/>
  <c r="P80" i="28"/>
  <c r="Z80" i="28" s="1"/>
  <c r="W80" i="28"/>
  <c r="X80" i="28" s="1"/>
  <c r="AB80" i="28"/>
  <c r="S80" i="28"/>
  <c r="T80" i="28" s="1"/>
  <c r="AI80" i="28"/>
  <c r="AI117" i="28"/>
  <c r="AB117" i="28"/>
  <c r="AJ117" i="28"/>
  <c r="P117" i="28"/>
  <c r="S117" i="28"/>
  <c r="T117" i="28" s="1"/>
  <c r="W117" i="28" s="1"/>
  <c r="X117" i="28" s="1"/>
  <c r="S77" i="31"/>
  <c r="T77" i="31" s="1"/>
  <c r="AI77" i="31"/>
  <c r="AB77" i="31"/>
  <c r="P77" i="31"/>
  <c r="W77" i="31"/>
  <c r="X77" i="31" s="1"/>
  <c r="AJ77" i="31"/>
  <c r="O8" i="31"/>
  <c r="K208" i="32"/>
  <c r="K183" i="30"/>
  <c r="K207" i="33"/>
  <c r="AJ192" i="33"/>
  <c r="AI192" i="33"/>
  <c r="S192" i="33"/>
  <c r="T192" i="33" s="1"/>
  <c r="W192" i="33" s="1"/>
  <c r="X192" i="33" s="1"/>
  <c r="S195" i="28"/>
  <c r="T195" i="28" s="1"/>
  <c r="W195" i="28"/>
  <c r="X195" i="28" s="1"/>
  <c r="AI195" i="28"/>
  <c r="P195" i="28"/>
  <c r="AB195" i="28"/>
  <c r="AJ195" i="28"/>
  <c r="S201" i="28"/>
  <c r="T201" i="28" s="1"/>
  <c r="W201" i="28"/>
  <c r="X201" i="28" s="1"/>
  <c r="AB201" i="28"/>
  <c r="AI201" i="28"/>
  <c r="AJ201" i="28"/>
  <c r="P201" i="28"/>
  <c r="Q201" i="28" s="1"/>
  <c r="AI169" i="28"/>
  <c r="AB169" i="28"/>
  <c r="AC169" i="28" s="1"/>
  <c r="S169" i="28"/>
  <c r="T169" i="28" s="1"/>
  <c r="W169" i="28" s="1"/>
  <c r="X169" i="28" s="1"/>
  <c r="P169" i="28"/>
  <c r="AJ169" i="28"/>
  <c r="W224" i="31"/>
  <c r="X224" i="31" s="1"/>
  <c r="S224" i="31"/>
  <c r="T224" i="31" s="1"/>
  <c r="AB224" i="31"/>
  <c r="AJ224" i="31"/>
  <c r="P224" i="31"/>
  <c r="Z224" i="31" s="1"/>
  <c r="AA224" i="31" s="1"/>
  <c r="AI224" i="31"/>
  <c r="AJ114" i="31"/>
  <c r="P114" i="31"/>
  <c r="Q114" i="31" s="1"/>
  <c r="AB114" i="31"/>
  <c r="AI114" i="31"/>
  <c r="S114" i="31"/>
  <c r="T114" i="31" s="1"/>
  <c r="W114" i="31" s="1"/>
  <c r="X114" i="31" s="1"/>
  <c r="S125" i="31"/>
  <c r="T125" i="31" s="1"/>
  <c r="AI125" i="31"/>
  <c r="AB125" i="31"/>
  <c r="AJ125" i="31"/>
  <c r="W125" i="31"/>
  <c r="X125" i="31" s="1"/>
  <c r="P125" i="31"/>
  <c r="Q125" i="31" s="1"/>
  <c r="Y154" i="31"/>
  <c r="K175" i="32"/>
  <c r="U214" i="32"/>
  <c r="V214" i="32" s="1"/>
  <c r="N214" i="32"/>
  <c r="O214" i="32" s="1"/>
  <c r="AJ68" i="32"/>
  <c r="S68" i="32"/>
  <c r="T68" i="32" s="1"/>
  <c r="W68" i="32" s="1"/>
  <c r="X68" i="32" s="1"/>
  <c r="AI68" i="32"/>
  <c r="P68" i="32"/>
  <c r="AB68" i="32"/>
  <c r="AC68" i="32" s="1"/>
  <c r="P155" i="30"/>
  <c r="P224" i="30"/>
  <c r="Z224" i="30" s="1"/>
  <c r="W66" i="30"/>
  <c r="X66" i="30" s="1"/>
  <c r="W211" i="30"/>
  <c r="X211" i="30" s="1"/>
  <c r="P185" i="30"/>
  <c r="Z185" i="30" s="1"/>
  <c r="AA185" i="30" s="1"/>
  <c r="AC145" i="30"/>
  <c r="W174" i="30"/>
  <c r="X174" i="30" s="1"/>
  <c r="AB149" i="30"/>
  <c r="W77" i="30"/>
  <c r="X77" i="30" s="1"/>
  <c r="AB85" i="30"/>
  <c r="P80" i="30"/>
  <c r="Q80" i="30" s="1"/>
  <c r="AB185" i="30"/>
  <c r="AB146" i="30"/>
  <c r="AB63" i="30"/>
  <c r="Z195" i="30"/>
  <c r="AA195" i="30" s="1"/>
  <c r="N97" i="30"/>
  <c r="O97" i="30" s="1"/>
  <c r="Y97" i="30" s="1"/>
  <c r="AC72" i="30"/>
  <c r="AE72" i="30"/>
  <c r="AF72" i="30" s="1"/>
  <c r="N118" i="30"/>
  <c r="O118" i="30" s="1"/>
  <c r="Y118" i="30" s="1"/>
  <c r="N79" i="30"/>
  <c r="O79" i="30" s="1"/>
  <c r="Y79" i="30" s="1"/>
  <c r="W217" i="30"/>
  <c r="X217" i="30" s="1"/>
  <c r="N73" i="30"/>
  <c r="O73" i="30" s="1"/>
  <c r="Y73" i="30" s="1"/>
  <c r="N181" i="30"/>
  <c r="O181" i="30" s="1"/>
  <c r="Y181" i="30" s="1"/>
  <c r="N86" i="30"/>
  <c r="O86" i="30" s="1"/>
  <c r="Y86" i="30" s="1"/>
  <c r="N156" i="30"/>
  <c r="O156" i="30" s="1"/>
  <c r="Y156" i="30" s="1"/>
  <c r="N173" i="30"/>
  <c r="O173" i="30" s="1"/>
  <c r="Y173" i="30" s="1"/>
  <c r="N167" i="30"/>
  <c r="O167" i="30" s="1"/>
  <c r="Y167" i="30" s="1"/>
  <c r="N74" i="30"/>
  <c r="O74" i="30" s="1"/>
  <c r="Y74" i="30" s="1"/>
  <c r="N202" i="30"/>
  <c r="O202" i="30" s="1"/>
  <c r="Y202" i="30" s="1"/>
  <c r="N171" i="30"/>
  <c r="O171" i="30" s="1"/>
  <c r="Y171" i="30" s="1"/>
  <c r="N217" i="30"/>
  <c r="O217" i="30" s="1"/>
  <c r="Y217" i="30" s="1"/>
  <c r="N66" i="30"/>
  <c r="O66" i="30" s="1"/>
  <c r="Y66" i="30" s="1"/>
  <c r="N139" i="30"/>
  <c r="O139" i="30" s="1"/>
  <c r="Y139" i="30" s="1"/>
  <c r="N123" i="30"/>
  <c r="O123" i="30" s="1"/>
  <c r="Y123" i="30" s="1"/>
  <c r="N184" i="30"/>
  <c r="O184" i="30" s="1"/>
  <c r="Y184" i="30" s="1"/>
  <c r="N101" i="30"/>
  <c r="O101" i="30" s="1"/>
  <c r="Y101" i="30" s="1"/>
  <c r="K135" i="30"/>
  <c r="K168" i="30"/>
  <c r="K182" i="30"/>
  <c r="K126" i="33"/>
  <c r="K150" i="33"/>
  <c r="K106" i="33"/>
  <c r="K195" i="33"/>
  <c r="Y78" i="28"/>
  <c r="AI89" i="28"/>
  <c r="AJ89" i="28"/>
  <c r="AB89" i="28"/>
  <c r="AC89" i="28" s="1"/>
  <c r="Q89" i="28"/>
  <c r="S89" i="28"/>
  <c r="T89" i="28" s="1"/>
  <c r="W89" i="28" s="1"/>
  <c r="AI212" i="28"/>
  <c r="AJ212" i="28"/>
  <c r="S212" i="28"/>
  <c r="T212" i="28" s="1"/>
  <c r="W212" i="28" s="1"/>
  <c r="X212" i="28" s="1"/>
  <c r="P212" i="28"/>
  <c r="Q212" i="28" s="1"/>
  <c r="AB212" i="28"/>
  <c r="AC212" i="28" s="1"/>
  <c r="Y131" i="28"/>
  <c r="Y140" i="28"/>
  <c r="Y189" i="31"/>
  <c r="Y79" i="31"/>
  <c r="Y117" i="31"/>
  <c r="Y177" i="31"/>
  <c r="AB107" i="31"/>
  <c r="P107" i="31"/>
  <c r="Z107" i="31" s="1"/>
  <c r="AJ107" i="31"/>
  <c r="AI107" i="31"/>
  <c r="S107" i="31"/>
  <c r="T107" i="31" s="1"/>
  <c r="W107" i="31" s="1"/>
  <c r="Q107" i="31"/>
  <c r="X107" i="31"/>
  <c r="AI134" i="31"/>
  <c r="S134" i="31"/>
  <c r="T134" i="31" s="1"/>
  <c r="W134" i="31" s="1"/>
  <c r="X134" i="31" s="1"/>
  <c r="AB134" i="31"/>
  <c r="Q134" i="31"/>
  <c r="AJ134" i="31"/>
  <c r="P134" i="31"/>
  <c r="Y163" i="31"/>
  <c r="K124" i="32"/>
  <c r="K57" i="30"/>
  <c r="K131" i="30"/>
  <c r="K99" i="30"/>
  <c r="K187" i="33"/>
  <c r="AJ109" i="28"/>
  <c r="AI109" i="28"/>
  <c r="S109" i="28"/>
  <c r="T109" i="28" s="1"/>
  <c r="W109" i="28" s="1"/>
  <c r="X109" i="28" s="1"/>
  <c r="P109" i="28"/>
  <c r="Q109" i="28" s="1"/>
  <c r="AB109" i="28"/>
  <c r="AC109" i="28" s="1"/>
  <c r="Q192" i="28"/>
  <c r="AJ108" i="28"/>
  <c r="AB108" i="28"/>
  <c r="AC108" i="28" s="1"/>
  <c r="S108" i="28"/>
  <c r="T108" i="28" s="1"/>
  <c r="W108" i="28" s="1"/>
  <c r="X108" i="28" s="1"/>
  <c r="AI108" i="28"/>
  <c r="P68" i="31"/>
  <c r="Z68" i="31" s="1"/>
  <c r="AA68" i="31" s="1"/>
  <c r="AB68" i="31"/>
  <c r="AJ68" i="31"/>
  <c r="S68" i="31"/>
  <c r="T68" i="31" s="1"/>
  <c r="W68" i="31" s="1"/>
  <c r="X68" i="31" s="1"/>
  <c r="AI68" i="31"/>
  <c r="AJ61" i="31"/>
  <c r="AI61" i="31"/>
  <c r="AB61" i="31"/>
  <c r="S61" i="31"/>
  <c r="T61" i="31" s="1"/>
  <c r="W61" i="31" s="1"/>
  <c r="X61" i="31" s="1"/>
  <c r="P61" i="31"/>
  <c r="AB157" i="31"/>
  <c r="AI157" i="31"/>
  <c r="AJ157" i="31"/>
  <c r="S157" i="31"/>
  <c r="T157" i="31" s="1"/>
  <c r="Q157" i="31"/>
  <c r="W157" i="31"/>
  <c r="X157" i="31" s="1"/>
  <c r="P81" i="31"/>
  <c r="Y81" i="31"/>
  <c r="AB118" i="31"/>
  <c r="AI118" i="31"/>
  <c r="S118" i="31"/>
  <c r="T118" i="31" s="1"/>
  <c r="W118" i="31" s="1"/>
  <c r="X118" i="31" s="1"/>
  <c r="AJ118" i="31"/>
  <c r="S113" i="32"/>
  <c r="T113" i="32" s="1"/>
  <c r="AA219" i="32"/>
  <c r="K187" i="32"/>
  <c r="S90" i="30"/>
  <c r="T90" i="30" s="1"/>
  <c r="W90" i="30" s="1"/>
  <c r="X90" i="30" s="1"/>
  <c r="AJ90" i="30"/>
  <c r="AI90" i="30"/>
  <c r="S128" i="30"/>
  <c r="T128" i="30" s="1"/>
  <c r="AI128" i="30"/>
  <c r="AJ128" i="30"/>
  <c r="AI204" i="30"/>
  <c r="S204" i="30"/>
  <c r="T204" i="30" s="1"/>
  <c r="AJ204" i="30"/>
  <c r="AI177" i="33"/>
  <c r="AJ177" i="33"/>
  <c r="S177" i="33"/>
  <c r="T177" i="33" s="1"/>
  <c r="K225" i="33"/>
  <c r="N130" i="33"/>
  <c r="O130" i="33" s="1"/>
  <c r="U130" i="33"/>
  <c r="V130" i="33" s="1"/>
  <c r="Z78" i="33"/>
  <c r="AA78" i="33" s="1"/>
  <c r="AC91" i="33"/>
  <c r="AC59" i="33"/>
  <c r="N156" i="33"/>
  <c r="O156" i="33" s="1"/>
  <c r="Y156" i="33" s="1"/>
  <c r="Z101" i="33"/>
  <c r="AA101" i="33" s="1"/>
  <c r="N80" i="33"/>
  <c r="O80" i="33" s="1"/>
  <c r="Y80" i="33" s="1"/>
  <c r="Y166" i="33"/>
  <c r="N211" i="33"/>
  <c r="O211" i="33" s="1"/>
  <c r="Y211" i="33" s="1"/>
  <c r="N201" i="33"/>
  <c r="O201" i="33" s="1"/>
  <c r="AB162" i="28"/>
  <c r="P162" i="28"/>
  <c r="AJ162" i="28"/>
  <c r="AI162" i="28"/>
  <c r="S162" i="28"/>
  <c r="T162" i="28" s="1"/>
  <c r="W162" i="28" s="1"/>
  <c r="X162" i="28" s="1"/>
  <c r="Y197" i="28"/>
  <c r="W98" i="28"/>
  <c r="X98" i="28" s="1"/>
  <c r="S98" i="28"/>
  <c r="T98" i="28" s="1"/>
  <c r="AJ98" i="28"/>
  <c r="P98" i="28"/>
  <c r="AB98" i="28"/>
  <c r="AI98" i="28"/>
  <c r="Y72" i="28"/>
  <c r="P130" i="28"/>
  <c r="Q130" i="28" s="1"/>
  <c r="AB130" i="28"/>
  <c r="W130" i="28"/>
  <c r="X130" i="28" s="1"/>
  <c r="AI130" i="28"/>
  <c r="S130" i="28"/>
  <c r="T130" i="28" s="1"/>
  <c r="AJ130" i="28"/>
  <c r="N212" i="32"/>
  <c r="O212" i="32" s="1"/>
  <c r="Y212" i="32" s="1"/>
  <c r="U212" i="32"/>
  <c r="V212" i="32" s="1"/>
  <c r="Y215" i="31"/>
  <c r="Y124" i="31"/>
  <c r="S82" i="31"/>
  <c r="T82" i="31" s="1"/>
  <c r="W82" i="31" s="1"/>
  <c r="X82" i="31" s="1"/>
  <c r="P82" i="31"/>
  <c r="Q82" i="31" s="1"/>
  <c r="AB82" i="31"/>
  <c r="AJ82" i="31"/>
  <c r="AI82" i="31"/>
  <c r="Y64" i="31"/>
  <c r="AB108" i="31"/>
  <c r="AJ108" i="31"/>
  <c r="AI108" i="31"/>
  <c r="S108" i="31"/>
  <c r="T108" i="31" s="1"/>
  <c r="W108" i="31" s="1"/>
  <c r="P108" i="31"/>
  <c r="X108" i="31"/>
  <c r="S153" i="31"/>
  <c r="T153" i="31" s="1"/>
  <c r="AJ153" i="31"/>
  <c r="W153" i="31"/>
  <c r="X153" i="31" s="1"/>
  <c r="AB153" i="31"/>
  <c r="AI153" i="31"/>
  <c r="P153" i="31"/>
  <c r="P195" i="31"/>
  <c r="Z195" i="31" s="1"/>
  <c r="AA195" i="31" s="1"/>
  <c r="S195" i="31"/>
  <c r="T195" i="31" s="1"/>
  <c r="AB195" i="31"/>
  <c r="AI195" i="31"/>
  <c r="AJ195" i="31"/>
  <c r="W195" i="31"/>
  <c r="X195" i="31"/>
  <c r="Y214" i="31"/>
  <c r="AB65" i="32"/>
  <c r="AC65" i="32" s="1"/>
  <c r="P65" i="32"/>
  <c r="U130" i="32"/>
  <c r="V130" i="32" s="1"/>
  <c r="N130" i="32"/>
  <c r="O130" i="32" s="1"/>
  <c r="K157" i="32"/>
  <c r="U181" i="32"/>
  <c r="V181" i="32" s="1"/>
  <c r="N181" i="32"/>
  <c r="O181" i="32" s="1"/>
  <c r="K100" i="32"/>
  <c r="K220" i="30"/>
  <c r="K148" i="30"/>
  <c r="K156" i="30"/>
  <c r="K189" i="33"/>
  <c r="Y164" i="28"/>
  <c r="AI120" i="28"/>
  <c r="AB120" i="28"/>
  <c r="AC120" i="28" s="1"/>
  <c r="S120" i="28"/>
  <c r="T120" i="28" s="1"/>
  <c r="W120" i="28" s="1"/>
  <c r="X120" i="28" s="1"/>
  <c r="AJ120" i="28"/>
  <c r="P120" i="28"/>
  <c r="Q120" i="28" s="1"/>
  <c r="Y154" i="28"/>
  <c r="AB167" i="28"/>
  <c r="AC167" i="28" s="1"/>
  <c r="P167" i="28"/>
  <c r="AI167" i="28"/>
  <c r="AJ167" i="28"/>
  <c r="S167" i="28"/>
  <c r="T167" i="28" s="1"/>
  <c r="W167" i="28" s="1"/>
  <c r="X167" i="28" s="1"/>
  <c r="Y90" i="28"/>
  <c r="Y76" i="31"/>
  <c r="AB199" i="31"/>
  <c r="AI199" i="31"/>
  <c r="S199" i="31"/>
  <c r="T199" i="31" s="1"/>
  <c r="P199" i="31"/>
  <c r="Q199" i="31" s="1"/>
  <c r="AJ199" i="31"/>
  <c r="W199" i="31"/>
  <c r="X199" i="31" s="1"/>
  <c r="Y193" i="31"/>
  <c r="S80" i="31"/>
  <c r="T80" i="31" s="1"/>
  <c r="AJ80" i="31"/>
  <c r="P80" i="31"/>
  <c r="W80" i="31"/>
  <c r="X80" i="31" s="1"/>
  <c r="AB80" i="31"/>
  <c r="AI80" i="31"/>
  <c r="Y57" i="31"/>
  <c r="N224" i="32"/>
  <c r="O224" i="32" s="1"/>
  <c r="Y224" i="32" s="1"/>
  <c r="U224" i="32"/>
  <c r="V224" i="32" s="1"/>
  <c r="K165" i="32"/>
  <c r="U114" i="32"/>
  <c r="V114" i="32" s="1"/>
  <c r="N114" i="32"/>
  <c r="O114" i="32" s="1"/>
  <c r="P114" i="32" s="1"/>
  <c r="K88" i="32"/>
  <c r="K70" i="32"/>
  <c r="K113" i="30"/>
  <c r="K170" i="33"/>
  <c r="K179" i="33"/>
  <c r="P94" i="28"/>
  <c r="Z94" i="28" s="1"/>
  <c r="S94" i="28"/>
  <c r="T94" i="28" s="1"/>
  <c r="AI94" i="28"/>
  <c r="AJ94" i="28"/>
  <c r="AB94" i="28"/>
  <c r="AC94" i="28" s="1"/>
  <c r="Q94" i="28"/>
  <c r="W94" i="28"/>
  <c r="X94" i="28" s="1"/>
  <c r="AJ210" i="28"/>
  <c r="P210" i="28"/>
  <c r="S210" i="28"/>
  <c r="T210" i="28" s="1"/>
  <c r="W210" i="28" s="1"/>
  <c r="X210" i="28" s="1"/>
  <c r="AB210" i="28"/>
  <c r="AI210" i="28"/>
  <c r="Y191" i="28"/>
  <c r="AI186" i="28"/>
  <c r="P186" i="28"/>
  <c r="Q186" i="28" s="1"/>
  <c r="AB186" i="28"/>
  <c r="AC186" i="28" s="1"/>
  <c r="S186" i="28"/>
  <c r="T186" i="28" s="1"/>
  <c r="AJ186" i="28"/>
  <c r="W186" i="28"/>
  <c r="X186" i="28" s="1"/>
  <c r="AI85" i="28"/>
  <c r="AB85" i="28"/>
  <c r="S85" i="28"/>
  <c r="T85" i="28" s="1"/>
  <c r="W85" i="28" s="1"/>
  <c r="X85" i="28" s="1"/>
  <c r="P85" i="28"/>
  <c r="Q85" i="28" s="1"/>
  <c r="AJ85" i="28"/>
  <c r="Y82" i="28"/>
  <c r="AB143" i="31"/>
  <c r="AI143" i="31"/>
  <c r="AJ143" i="31"/>
  <c r="S143" i="31"/>
  <c r="T143" i="31" s="1"/>
  <c r="W143" i="31" s="1"/>
  <c r="X143" i="31" s="1"/>
  <c r="P143" i="31"/>
  <c r="AB216" i="31"/>
  <c r="AI216" i="31"/>
  <c r="S216" i="31"/>
  <c r="T216" i="31" s="1"/>
  <c r="W216" i="31" s="1"/>
  <c r="X216" i="31" s="1"/>
  <c r="P216" i="31"/>
  <c r="AJ216" i="31"/>
  <c r="Q216" i="31"/>
  <c r="Y194" i="31"/>
  <c r="AJ72" i="31"/>
  <c r="AB72" i="31"/>
  <c r="AC72" i="31" s="1"/>
  <c r="S72" i="31"/>
  <c r="T72" i="31" s="1"/>
  <c r="AI72" i="31"/>
  <c r="P72" i="31"/>
  <c r="W72" i="31"/>
  <c r="X72" i="31" s="1"/>
  <c r="Y136" i="31"/>
  <c r="P112" i="32"/>
  <c r="AB112" i="32"/>
  <c r="AC112" i="32" s="1"/>
  <c r="U225" i="32"/>
  <c r="V225" i="32" s="1"/>
  <c r="N225" i="32"/>
  <c r="O225" i="32" s="1"/>
  <c r="K73" i="30"/>
  <c r="K209" i="30"/>
  <c r="K93" i="33"/>
  <c r="K202" i="33"/>
  <c r="K83" i="33"/>
  <c r="AJ175" i="28"/>
  <c r="P175" i="28"/>
  <c r="AB175" i="28"/>
  <c r="S175" i="28"/>
  <c r="T175" i="28" s="1"/>
  <c r="AI175" i="28"/>
  <c r="W175" i="28"/>
  <c r="X175" i="28" s="1"/>
  <c r="AJ214" i="28"/>
  <c r="P214" i="28"/>
  <c r="AI214" i="28"/>
  <c r="AB214" i="28"/>
  <c r="AC214" i="28" s="1"/>
  <c r="S214" i="28"/>
  <c r="T214" i="28" s="1"/>
  <c r="W214" i="28" s="1"/>
  <c r="X214" i="28" s="1"/>
  <c r="Y97" i="28"/>
  <c r="P193" i="28"/>
  <c r="Q193" i="28" s="1"/>
  <c r="AI193" i="28"/>
  <c r="AJ193" i="28"/>
  <c r="AB193" i="28"/>
  <c r="AC193" i="28" s="1"/>
  <c r="S193" i="28"/>
  <c r="T193" i="28" s="1"/>
  <c r="W193" i="28" s="1"/>
  <c r="X193" i="28" s="1"/>
  <c r="Y121" i="31"/>
  <c r="S145" i="31"/>
  <c r="T145" i="31" s="1"/>
  <c r="W145" i="31" s="1"/>
  <c r="X145" i="31" s="1"/>
  <c r="P145" i="31"/>
  <c r="AJ145" i="31"/>
  <c r="AI145" i="31"/>
  <c r="AB145" i="31"/>
  <c r="P210" i="31"/>
  <c r="Y210" i="31"/>
  <c r="Y98" i="31"/>
  <c r="W206" i="31"/>
  <c r="AJ206" i="31"/>
  <c r="X206" i="31"/>
  <c r="P206" i="31"/>
  <c r="AB206" i="31"/>
  <c r="S206" i="31"/>
  <c r="T206" i="31" s="1"/>
  <c r="AI206" i="31"/>
  <c r="P116" i="32"/>
  <c r="K159" i="32"/>
  <c r="K84" i="30"/>
  <c r="K214" i="30"/>
  <c r="N193" i="33"/>
  <c r="O193" i="33" s="1"/>
  <c r="U193" i="33"/>
  <c r="V193" i="33" s="1"/>
  <c r="Y193" i="33" s="1"/>
  <c r="AJ142" i="33"/>
  <c r="AI142" i="33"/>
  <c r="S142" i="33"/>
  <c r="T142" i="33" s="1"/>
  <c r="W142" i="33" s="1"/>
  <c r="N55" i="33"/>
  <c r="O55" i="33" s="1"/>
  <c r="U55" i="33"/>
  <c r="V55" i="33" s="1"/>
  <c r="Y215" i="28"/>
  <c r="AJ143" i="28"/>
  <c r="AB143" i="28"/>
  <c r="AC143" i="28" s="1"/>
  <c r="S143" i="28"/>
  <c r="T143" i="28" s="1"/>
  <c r="W143" i="28" s="1"/>
  <c r="X143" i="28" s="1"/>
  <c r="AI143" i="28"/>
  <c r="Q143" i="28"/>
  <c r="Y80" i="28"/>
  <c r="AI70" i="28"/>
  <c r="AJ70" i="28"/>
  <c r="W70" i="28"/>
  <c r="X70" i="28" s="1"/>
  <c r="AB70" i="28"/>
  <c r="S70" i="28"/>
  <c r="T70" i="28" s="1"/>
  <c r="P70" i="28"/>
  <c r="P178" i="28"/>
  <c r="AI178" i="28"/>
  <c r="AJ178" i="28"/>
  <c r="W178" i="28"/>
  <c r="X178" i="28" s="1"/>
  <c r="AB178" i="28"/>
  <c r="S178" i="28"/>
  <c r="T178" i="28" s="1"/>
  <c r="Q178" i="28"/>
  <c r="AJ148" i="28"/>
  <c r="AB148" i="28"/>
  <c r="S148" i="28"/>
  <c r="T148" i="28" s="1"/>
  <c r="W148" i="28"/>
  <c r="X148" i="28" s="1"/>
  <c r="AI148" i="28"/>
  <c r="P148" i="28"/>
  <c r="Y170" i="31"/>
  <c r="W197" i="31"/>
  <c r="X197" i="31" s="1"/>
  <c r="AB197" i="31"/>
  <c r="P197" i="31"/>
  <c r="Q197" i="31" s="1"/>
  <c r="AI197" i="31"/>
  <c r="S197" i="31"/>
  <c r="T197" i="31" s="1"/>
  <c r="AJ197" i="31"/>
  <c r="U111" i="32"/>
  <c r="V111" i="32" s="1"/>
  <c r="N111" i="32"/>
  <c r="O111" i="32" s="1"/>
  <c r="K213" i="30"/>
  <c r="K221" i="30"/>
  <c r="K164" i="30"/>
  <c r="S127" i="30"/>
  <c r="T127" i="30" s="1"/>
  <c r="AJ127" i="30"/>
  <c r="X127" i="30"/>
  <c r="AI127" i="30"/>
  <c r="K143" i="30"/>
  <c r="K173" i="33"/>
  <c r="AJ214" i="33"/>
  <c r="S214" i="33"/>
  <c r="T214" i="33" s="1"/>
  <c r="W214" i="33" s="1"/>
  <c r="X214" i="33" s="1"/>
  <c r="AI214" i="33"/>
  <c r="Y199" i="33"/>
  <c r="K210" i="33"/>
  <c r="K110" i="33"/>
  <c r="K67" i="33"/>
  <c r="AB166" i="28"/>
  <c r="AC166" i="28" s="1"/>
  <c r="AJ166" i="28"/>
  <c r="AI166" i="28"/>
  <c r="P166" i="28"/>
  <c r="S166" i="28"/>
  <c r="T166" i="28" s="1"/>
  <c r="W166" i="28"/>
  <c r="X166" i="28" s="1"/>
  <c r="P174" i="28"/>
  <c r="AI174" i="28"/>
  <c r="S174" i="28"/>
  <c r="T174" i="28" s="1"/>
  <c r="AB174" i="28"/>
  <c r="AJ174" i="28"/>
  <c r="W174" i="28"/>
  <c r="X174" i="28" s="1"/>
  <c r="Q174" i="28"/>
  <c r="Y63" i="28"/>
  <c r="Y169" i="28"/>
  <c r="P88" i="28"/>
  <c r="Y88" i="28"/>
  <c r="Y114" i="31"/>
  <c r="Y152" i="31"/>
  <c r="Y125" i="31"/>
  <c r="Y102" i="31"/>
  <c r="Y95" i="31"/>
  <c r="K186" i="32"/>
  <c r="P186" i="32" s="1"/>
  <c r="AJ194" i="32"/>
  <c r="AI194" i="32"/>
  <c r="S194" i="32"/>
  <c r="T194" i="32" s="1"/>
  <c r="P194" i="32"/>
  <c r="AB194" i="32"/>
  <c r="W194" i="32"/>
  <c r="X194" i="32" s="1"/>
  <c r="U53" i="32"/>
  <c r="V53" i="32" s="1"/>
  <c r="N53" i="32"/>
  <c r="O53" i="32" s="1"/>
  <c r="K194" i="30"/>
  <c r="K199" i="30"/>
  <c r="P202" i="30"/>
  <c r="Z202" i="30" s="1"/>
  <c r="AA202" i="30" s="1"/>
  <c r="AB80" i="30"/>
  <c r="AB159" i="30"/>
  <c r="AB124" i="30"/>
  <c r="P150" i="30"/>
  <c r="Q150" i="30" s="1"/>
  <c r="AB74" i="30"/>
  <c r="P149" i="30"/>
  <c r="AB89" i="30"/>
  <c r="AB77" i="30"/>
  <c r="P124" i="30"/>
  <c r="Z124" i="30" s="1"/>
  <c r="AB152" i="30"/>
  <c r="Z206" i="30"/>
  <c r="AA206" i="30" s="1"/>
  <c r="AC191" i="30"/>
  <c r="N209" i="30"/>
  <c r="O209" i="30" s="1"/>
  <c r="Y209" i="30" s="1"/>
  <c r="W121" i="30"/>
  <c r="X121" i="30" s="1"/>
  <c r="P217" i="30"/>
  <c r="N80" i="30"/>
  <c r="O80" i="30" s="1"/>
  <c r="Y80" i="30" s="1"/>
  <c r="N103" i="30"/>
  <c r="O103" i="30" s="1"/>
  <c r="Y103" i="30" s="1"/>
  <c r="N69" i="30"/>
  <c r="O69" i="30" s="1"/>
  <c r="Y69" i="30" s="1"/>
  <c r="N125" i="30"/>
  <c r="O125" i="30" s="1"/>
  <c r="Y125" i="30" s="1"/>
  <c r="N124" i="30"/>
  <c r="O124" i="30" s="1"/>
  <c r="Y124" i="30" s="1"/>
  <c r="N82" i="30"/>
  <c r="O82" i="30" s="1"/>
  <c r="Y82" i="30" s="1"/>
  <c r="N104" i="30"/>
  <c r="O104" i="30" s="1"/>
  <c r="Y104" i="30" s="1"/>
  <c r="N174" i="30"/>
  <c r="O174" i="30" s="1"/>
  <c r="Y174" i="30" s="1"/>
  <c r="N93" i="30"/>
  <c r="O93" i="30" s="1"/>
  <c r="Y93" i="30" s="1"/>
  <c r="N128" i="30"/>
  <c r="O128" i="30" s="1"/>
  <c r="Y128" i="30" s="1"/>
  <c r="N87" i="30"/>
  <c r="O87" i="30" s="1"/>
  <c r="Y87" i="30" s="1"/>
  <c r="N110" i="30"/>
  <c r="O110" i="30" s="1"/>
  <c r="Y110" i="30" s="1"/>
  <c r="K201" i="30"/>
  <c r="K111" i="30"/>
  <c r="K193" i="30"/>
  <c r="AI59" i="30"/>
  <c r="AJ59" i="30"/>
  <c r="S59" i="30"/>
  <c r="T59" i="30" s="1"/>
  <c r="W59" i="30" s="1"/>
  <c r="Y155" i="33"/>
  <c r="S100" i="33"/>
  <c r="T100" i="33" s="1"/>
  <c r="AI100" i="33"/>
  <c r="AJ100" i="33"/>
  <c r="AI67" i="28"/>
  <c r="P67" i="28"/>
  <c r="Q67" i="28" s="1"/>
  <c r="AB67" i="28"/>
  <c r="AJ67" i="28"/>
  <c r="S67" i="28"/>
  <c r="T67" i="28" s="1"/>
  <c r="W67" i="28" s="1"/>
  <c r="X67" i="28" s="1"/>
  <c r="Y52" i="28"/>
  <c r="AI131" i="28"/>
  <c r="AB131" i="28"/>
  <c r="AJ131" i="28"/>
  <c r="S131" i="28"/>
  <c r="T131" i="28" s="1"/>
  <c r="P131" i="28"/>
  <c r="Q131" i="28"/>
  <c r="W131" i="28"/>
  <c r="X131" i="28" s="1"/>
  <c r="Y223" i="28"/>
  <c r="AI161" i="28"/>
  <c r="AB161" i="28"/>
  <c r="P161" i="28"/>
  <c r="Q161" i="28" s="1"/>
  <c r="S161" i="28"/>
  <c r="T161" i="28" s="1"/>
  <c r="W161" i="28" s="1"/>
  <c r="X161" i="28" s="1"/>
  <c r="AJ161" i="28"/>
  <c r="P140" i="28"/>
  <c r="AB140" i="28"/>
  <c r="AI140" i="28"/>
  <c r="AJ140" i="28"/>
  <c r="S140" i="28"/>
  <c r="T140" i="28" s="1"/>
  <c r="W140" i="28" s="1"/>
  <c r="X140" i="28" s="1"/>
  <c r="P222" i="31"/>
  <c r="Q222" i="31" s="1"/>
  <c r="W222" i="31"/>
  <c r="X222" i="31" s="1"/>
  <c r="S222" i="31"/>
  <c r="T222" i="31" s="1"/>
  <c r="AJ222" i="31"/>
  <c r="AI222" i="31"/>
  <c r="AB222" i="31"/>
  <c r="W79" i="31"/>
  <c r="X79" i="31" s="1"/>
  <c r="S79" i="31"/>
  <c r="T79" i="31" s="1"/>
  <c r="AB79" i="31"/>
  <c r="AI79" i="31"/>
  <c r="P79" i="31"/>
  <c r="AJ79" i="31"/>
  <c r="P117" i="31"/>
  <c r="Q117" i="31" s="1"/>
  <c r="AB117" i="31"/>
  <c r="AJ117" i="31"/>
  <c r="AI117" i="31"/>
  <c r="S117" i="31"/>
  <c r="T117" i="31" s="1"/>
  <c r="W117" i="31" s="1"/>
  <c r="X117" i="31" s="1"/>
  <c r="Y187" i="31"/>
  <c r="AJ177" i="31"/>
  <c r="AB177" i="31"/>
  <c r="P177" i="31"/>
  <c r="Q177" i="31" s="1"/>
  <c r="S177" i="31"/>
  <c r="T177" i="31" s="1"/>
  <c r="AI177" i="31"/>
  <c r="O12" i="31"/>
  <c r="W177" i="31"/>
  <c r="Z177" i="31" s="1"/>
  <c r="Y107" i="31"/>
  <c r="Y162" i="31"/>
  <c r="K76" i="32"/>
  <c r="K158" i="30"/>
  <c r="K160" i="33"/>
  <c r="K63" i="33"/>
  <c r="K76" i="33"/>
  <c r="N220" i="33"/>
  <c r="O220" i="33" s="1"/>
  <c r="U220" i="33"/>
  <c r="V220" i="33" s="1"/>
  <c r="K114" i="33"/>
  <c r="K216" i="33"/>
  <c r="K147" i="33"/>
  <c r="K118" i="33"/>
  <c r="Y79" i="28"/>
  <c r="Y105" i="28"/>
  <c r="Y218" i="28"/>
  <c r="AB192" i="28"/>
  <c r="AI192" i="28"/>
  <c r="AJ192" i="28"/>
  <c r="S192" i="28"/>
  <c r="T192" i="28" s="1"/>
  <c r="W192" i="28"/>
  <c r="Z192" i="28" s="1"/>
  <c r="AA192" i="28" s="1"/>
  <c r="Y157" i="28"/>
  <c r="Y158" i="31"/>
  <c r="Y181" i="31"/>
  <c r="Y204" i="31"/>
  <c r="S86" i="31"/>
  <c r="T86" i="31" s="1"/>
  <c r="W86" i="31" s="1"/>
  <c r="X86" i="31" s="1"/>
  <c r="AB86" i="31"/>
  <c r="AI86" i="31"/>
  <c r="P86" i="31"/>
  <c r="Q86" i="31" s="1"/>
  <c r="AJ86" i="31"/>
  <c r="AI132" i="31"/>
  <c r="AB132" i="31"/>
  <c r="AJ132" i="31"/>
  <c r="S132" i="31"/>
  <c r="T132" i="31" s="1"/>
  <c r="W132" i="31" s="1"/>
  <c r="X132" i="31" s="1"/>
  <c r="Q132" i="31"/>
  <c r="Y73" i="31"/>
  <c r="U154" i="32"/>
  <c r="V154" i="32" s="1"/>
  <c r="N154" i="32"/>
  <c r="O154" i="32" s="1"/>
  <c r="U190" i="32"/>
  <c r="V190" i="32" s="1"/>
  <c r="N190" i="32"/>
  <c r="O190" i="32" s="1"/>
  <c r="AI160" i="30"/>
  <c r="AJ160" i="30"/>
  <c r="S160" i="30"/>
  <c r="T160" i="30" s="1"/>
  <c r="W160" i="30" s="1"/>
  <c r="X160" i="30" s="1"/>
  <c r="K165" i="33"/>
  <c r="Q80" i="33"/>
  <c r="S80" i="33"/>
  <c r="T80" i="33" s="1"/>
  <c r="AJ80" i="33"/>
  <c r="AI80" i="33"/>
  <c r="S217" i="33"/>
  <c r="T217" i="33" s="1"/>
  <c r="W217" i="33" s="1"/>
  <c r="X217" i="33" s="1"/>
  <c r="AJ217" i="33"/>
  <c r="AI217" i="33"/>
  <c r="S130" i="33"/>
  <c r="T130" i="33" s="1"/>
  <c r="AI130" i="33"/>
  <c r="AJ130" i="33"/>
  <c r="Q130" i="33"/>
  <c r="X130" i="33"/>
  <c r="P119" i="33"/>
  <c r="Z119" i="33" s="1"/>
  <c r="AA119" i="33" s="1"/>
  <c r="AB80" i="33"/>
  <c r="AC78" i="33"/>
  <c r="AE78" i="33"/>
  <c r="AF78" i="33" s="1"/>
  <c r="P217" i="33"/>
  <c r="AB112" i="33"/>
  <c r="N69" i="33"/>
  <c r="O69" i="33" s="1"/>
  <c r="Y69" i="33" s="1"/>
  <c r="AC178" i="33"/>
  <c r="AE178" i="33"/>
  <c r="AF178" i="33" s="1"/>
  <c r="AC137" i="33"/>
  <c r="AC219" i="33"/>
  <c r="AE219" i="33"/>
  <c r="P177" i="33"/>
  <c r="N217" i="33"/>
  <c r="O217" i="33" s="1"/>
  <c r="Y217" i="33" s="1"/>
  <c r="N107" i="33"/>
  <c r="O107" i="33" s="1"/>
  <c r="Y107" i="33" s="1"/>
  <c r="AB61" i="33"/>
  <c r="AC61" i="33" s="1"/>
  <c r="S61" i="33"/>
  <c r="T61" i="33" s="1"/>
  <c r="W61" i="33" s="1"/>
  <c r="X61" i="33" s="1"/>
  <c r="AI61" i="33"/>
  <c r="Q61" i="33"/>
  <c r="AJ61" i="33"/>
  <c r="AB197" i="28"/>
  <c r="AJ197" i="28"/>
  <c r="W197" i="28"/>
  <c r="X197" i="28" s="1"/>
  <c r="AI197" i="28"/>
  <c r="P197" i="28"/>
  <c r="S197" i="28"/>
  <c r="T197" i="28" s="1"/>
  <c r="S77" i="28"/>
  <c r="T77" i="28" s="1"/>
  <c r="AB77" i="28"/>
  <c r="AI77" i="28"/>
  <c r="AJ77" i="28"/>
  <c r="P77" i="28"/>
  <c r="W77" i="28"/>
  <c r="X77" i="28" s="1"/>
  <c r="O8" i="28"/>
  <c r="AI83" i="28"/>
  <c r="AB83" i="28"/>
  <c r="P83" i="28"/>
  <c r="Q83" i="28" s="1"/>
  <c r="S83" i="28"/>
  <c r="T83" i="28" s="1"/>
  <c r="W83" i="28" s="1"/>
  <c r="X83" i="28" s="1"/>
  <c r="AJ83" i="28"/>
  <c r="AB124" i="31"/>
  <c r="AI124" i="31"/>
  <c r="W124" i="31"/>
  <c r="X124" i="31" s="1"/>
  <c r="AJ124" i="31"/>
  <c r="Q124" i="31"/>
  <c r="P124" i="31"/>
  <c r="Z124" i="31" s="1"/>
  <c r="AA124" i="31" s="1"/>
  <c r="S124" i="31"/>
  <c r="T124" i="31" s="1"/>
  <c r="AI135" i="31"/>
  <c r="AJ135" i="31"/>
  <c r="S135" i="31"/>
  <c r="T135" i="31" s="1"/>
  <c r="W135" i="31"/>
  <c r="X135" i="31" s="1"/>
  <c r="P135" i="31"/>
  <c r="AB135" i="31"/>
  <c r="Q135" i="31"/>
  <c r="AB51" i="32"/>
  <c r="W51" i="32"/>
  <c r="X51" i="32" s="1"/>
  <c r="P51" i="32"/>
  <c r="U82" i="32"/>
  <c r="V82" i="32" s="1"/>
  <c r="N82" i="32"/>
  <c r="O82" i="32" s="1"/>
  <c r="Y82" i="32" s="1"/>
  <c r="AI130" i="32"/>
  <c r="S130" i="32"/>
  <c r="T130" i="32" s="1"/>
  <c r="AJ130" i="32"/>
  <c r="P130" i="32"/>
  <c r="AB130" i="32"/>
  <c r="W130" i="32"/>
  <c r="X130" i="32" s="1"/>
  <c r="AJ159" i="30"/>
  <c r="S159" i="30"/>
  <c r="T159" i="30" s="1"/>
  <c r="W159" i="30" s="1"/>
  <c r="X159" i="30" s="1"/>
  <c r="AI159" i="30"/>
  <c r="AI122" i="33"/>
  <c r="S122" i="33"/>
  <c r="T122" i="33" s="1"/>
  <c r="AJ122" i="33"/>
  <c r="K212" i="33"/>
  <c r="AI54" i="33"/>
  <c r="X54" i="33"/>
  <c r="AJ54" i="33"/>
  <c r="S54" i="33"/>
  <c r="T54" i="33" s="1"/>
  <c r="Q54" i="33"/>
  <c r="S70" i="33"/>
  <c r="T70" i="33" s="1"/>
  <c r="AI70" i="33"/>
  <c r="AJ70" i="33"/>
  <c r="AI61" i="28"/>
  <c r="AJ61" i="28"/>
  <c r="AB61" i="28"/>
  <c r="AC61" i="28" s="1"/>
  <c r="S61" i="28"/>
  <c r="T61" i="28" s="1"/>
  <c r="W61" i="28" s="1"/>
  <c r="X61" i="28" s="1"/>
  <c r="P61" i="28"/>
  <c r="AJ211" i="28"/>
  <c r="AI211" i="28"/>
  <c r="S211" i="28"/>
  <c r="T211" i="28" s="1"/>
  <c r="W211" i="28" s="1"/>
  <c r="X211" i="28" s="1"/>
  <c r="P211" i="28"/>
  <c r="AB211" i="28"/>
  <c r="Q211" i="28"/>
  <c r="AI154" i="28"/>
  <c r="AB154" i="28"/>
  <c r="AC154" i="28" s="1"/>
  <c r="W154" i="28"/>
  <c r="X154" i="28" s="1"/>
  <c r="S154" i="28"/>
  <c r="T154" i="28" s="1"/>
  <c r="P154" i="28"/>
  <c r="Z154" i="28" s="1"/>
  <c r="AJ154" i="28"/>
  <c r="AJ90" i="28"/>
  <c r="AI90" i="28"/>
  <c r="AB90" i="28"/>
  <c r="P90" i="28"/>
  <c r="S90" i="28"/>
  <c r="T90" i="28" s="1"/>
  <c r="W90" i="28" s="1"/>
  <c r="X90" i="28" s="1"/>
  <c r="P202" i="31"/>
  <c r="Z202" i="31" s="1"/>
  <c r="S202" i="31"/>
  <c r="T202" i="31" s="1"/>
  <c r="AJ202" i="31"/>
  <c r="AB202" i="31"/>
  <c r="AC202" i="31" s="1"/>
  <c r="W202" i="31"/>
  <c r="X202" i="31" s="1"/>
  <c r="AI202" i="31"/>
  <c r="O13" i="31"/>
  <c r="AJ57" i="31"/>
  <c r="AI57" i="31"/>
  <c r="S57" i="31"/>
  <c r="T57" i="31" s="1"/>
  <c r="W57" i="31" s="1"/>
  <c r="X57" i="31" s="1"/>
  <c r="AB57" i="31"/>
  <c r="AC57" i="31" s="1"/>
  <c r="P57" i="31"/>
  <c r="AB222" i="32"/>
  <c r="AC222" i="32" s="1"/>
  <c r="P222" i="32"/>
  <c r="W222" i="32"/>
  <c r="X222" i="32" s="1"/>
  <c r="U166" i="32"/>
  <c r="V166" i="32" s="1"/>
  <c r="N166" i="32"/>
  <c r="O166" i="32" s="1"/>
  <c r="K131" i="32"/>
  <c r="K107" i="32"/>
  <c r="S144" i="30"/>
  <c r="T144" i="30" s="1"/>
  <c r="W144" i="30" s="1"/>
  <c r="X144" i="30" s="1"/>
  <c r="AI144" i="30"/>
  <c r="AJ144" i="30"/>
  <c r="AJ161" i="30"/>
  <c r="S161" i="30"/>
  <c r="T161" i="30" s="1"/>
  <c r="W161" i="30" s="1"/>
  <c r="X161" i="30" s="1"/>
  <c r="AI161" i="30"/>
  <c r="AJ139" i="30"/>
  <c r="S139" i="30"/>
  <c r="T139" i="30" s="1"/>
  <c r="W139" i="30" s="1"/>
  <c r="X139" i="30" s="1"/>
  <c r="AI139" i="30"/>
  <c r="AI176" i="33"/>
  <c r="S176" i="33"/>
  <c r="T176" i="33" s="1"/>
  <c r="AJ176" i="33"/>
  <c r="Q176" i="33"/>
  <c r="AI178" i="33"/>
  <c r="S178" i="33"/>
  <c r="T178" i="33" s="1"/>
  <c r="AJ178" i="33"/>
  <c r="K66" i="33"/>
  <c r="AJ90" i="33"/>
  <c r="AI90" i="33"/>
  <c r="S90" i="33"/>
  <c r="T90" i="33" s="1"/>
  <c r="W90" i="33" s="1"/>
  <c r="X90" i="33" s="1"/>
  <c r="K117" i="33"/>
  <c r="P87" i="28"/>
  <c r="Y87" i="28"/>
  <c r="P191" i="28"/>
  <c r="AI191" i="28"/>
  <c r="AJ191" i="28"/>
  <c r="AB191" i="28"/>
  <c r="Q191" i="28"/>
  <c r="S191" i="28"/>
  <c r="T191" i="28" s="1"/>
  <c r="W191" i="28" s="1"/>
  <c r="X191" i="28" s="1"/>
  <c r="S74" i="31"/>
  <c r="T74" i="31" s="1"/>
  <c r="AJ74" i="31"/>
  <c r="AB74" i="31"/>
  <c r="W74" i="31"/>
  <c r="X74" i="31" s="1"/>
  <c r="P74" i="31"/>
  <c r="AI74" i="31"/>
  <c r="Y216" i="31"/>
  <c r="AB140" i="31"/>
  <c r="AJ140" i="31"/>
  <c r="P140" i="31"/>
  <c r="Q140" i="31" s="1"/>
  <c r="S140" i="31"/>
  <c r="T140" i="31" s="1"/>
  <c r="W140" i="31" s="1"/>
  <c r="X140" i="31" s="1"/>
  <c r="AI140" i="31"/>
  <c r="Y75" i="31"/>
  <c r="W98" i="32"/>
  <c r="X98" i="32" s="1"/>
  <c r="P98" i="32"/>
  <c r="AB98" i="32"/>
  <c r="AJ63" i="32"/>
  <c r="AI63" i="32"/>
  <c r="AB63" i="32"/>
  <c r="W63" i="32"/>
  <c r="X63" i="32" s="1"/>
  <c r="K186" i="30"/>
  <c r="K130" i="30"/>
  <c r="K171" i="30"/>
  <c r="N185" i="33"/>
  <c r="O185" i="33" s="1"/>
  <c r="U185" i="33"/>
  <c r="V185" i="33" s="1"/>
  <c r="K158" i="33"/>
  <c r="AJ59" i="33"/>
  <c r="S59" i="33"/>
  <c r="T59" i="33" s="1"/>
  <c r="W59" i="33" s="1"/>
  <c r="X59" i="33" s="1"/>
  <c r="AI59" i="33"/>
  <c r="S97" i="28"/>
  <c r="T97" i="28" s="1"/>
  <c r="AB97" i="28"/>
  <c r="AC97" i="28" s="1"/>
  <c r="P97" i="28"/>
  <c r="Z97" i="28" s="1"/>
  <c r="AJ97" i="28"/>
  <c r="W97" i="28"/>
  <c r="AI97" i="28"/>
  <c r="X97" i="28"/>
  <c r="AJ180" i="28"/>
  <c r="AI180" i="28"/>
  <c r="AB180" i="28"/>
  <c r="W180" i="28"/>
  <c r="X180" i="28" s="1"/>
  <c r="S180" i="28"/>
  <c r="T180" i="28" s="1"/>
  <c r="P180" i="28"/>
  <c r="P119" i="28"/>
  <c r="Y119" i="28"/>
  <c r="Y198" i="31"/>
  <c r="Y145" i="31"/>
  <c r="Y207" i="31"/>
  <c r="Y223" i="31"/>
  <c r="K160" i="32"/>
  <c r="K202" i="32"/>
  <c r="U106" i="32"/>
  <c r="V106" i="32" s="1"/>
  <c r="N106" i="32"/>
  <c r="O106" i="32" s="1"/>
  <c r="P106" i="32" s="1"/>
  <c r="AI180" i="30"/>
  <c r="AJ180" i="30"/>
  <c r="S180" i="30"/>
  <c r="T180" i="30" s="1"/>
  <c r="K126" i="30"/>
  <c r="K196" i="30"/>
  <c r="K138" i="30"/>
  <c r="K192" i="30"/>
  <c r="K193" i="33"/>
  <c r="K120" i="33"/>
  <c r="K60" i="33"/>
  <c r="AB168" i="28"/>
  <c r="AC168" i="28" s="1"/>
  <c r="AJ168" i="28"/>
  <c r="P168" i="28"/>
  <c r="Q168" i="28" s="1"/>
  <c r="AI168" i="28"/>
  <c r="S168" i="28"/>
  <c r="T168" i="28" s="1"/>
  <c r="W168" i="28" s="1"/>
  <c r="X168" i="28" s="1"/>
  <c r="AJ215" i="28"/>
  <c r="P215" i="28"/>
  <c r="AI215" i="28"/>
  <c r="AB215" i="28"/>
  <c r="AC215" i="28" s="1"/>
  <c r="S215" i="28"/>
  <c r="T215" i="28" s="1"/>
  <c r="W215" i="28" s="1"/>
  <c r="X215" i="28" s="1"/>
  <c r="Y198" i="28"/>
  <c r="Y70" i="28"/>
  <c r="S205" i="28"/>
  <c r="T205" i="28" s="1"/>
  <c r="W205" i="28"/>
  <c r="X205" i="28" s="1"/>
  <c r="P205" i="28"/>
  <c r="Q205" i="28" s="1"/>
  <c r="AB205" i="28"/>
  <c r="AJ205" i="28"/>
  <c r="AI205" i="28"/>
  <c r="AB163" i="28"/>
  <c r="AC163" i="28" s="1"/>
  <c r="S163" i="28"/>
  <c r="T163" i="28" s="1"/>
  <c r="P163" i="28"/>
  <c r="AI163" i="28"/>
  <c r="AJ163" i="28"/>
  <c r="W163" i="28"/>
  <c r="X163" i="28" s="1"/>
  <c r="Y148" i="28"/>
  <c r="Y137" i="31"/>
  <c r="S170" i="31"/>
  <c r="T170" i="31" s="1"/>
  <c r="AJ170" i="31"/>
  <c r="AI170" i="31"/>
  <c r="W170" i="31"/>
  <c r="X170" i="31" s="1"/>
  <c r="AB170" i="31"/>
  <c r="P170" i="31"/>
  <c r="Z170" i="31" s="1"/>
  <c r="AA170" i="31" s="1"/>
  <c r="Y197" i="31"/>
  <c r="U208" i="32"/>
  <c r="V208" i="32" s="1"/>
  <c r="N208" i="32"/>
  <c r="O208" i="32" s="1"/>
  <c r="Y208" i="32" s="1"/>
  <c r="AI208" i="30"/>
  <c r="AJ208" i="30"/>
  <c r="S208" i="30"/>
  <c r="T208" i="30" s="1"/>
  <c r="W208" i="30" s="1"/>
  <c r="X208" i="30" s="1"/>
  <c r="Y214" i="33"/>
  <c r="K167" i="33"/>
  <c r="K97" i="33"/>
  <c r="K72" i="33"/>
  <c r="K145" i="33"/>
  <c r="Y150" i="28"/>
  <c r="AB155" i="28"/>
  <c r="AI155" i="28"/>
  <c r="W155" i="28"/>
  <c r="X155" i="28" s="1"/>
  <c r="AJ155" i="28"/>
  <c r="P155" i="28"/>
  <c r="Q155" i="28" s="1"/>
  <c r="S155" i="28"/>
  <c r="T155" i="28" s="1"/>
  <c r="S151" i="28"/>
  <c r="T151" i="28" s="1"/>
  <c r="P151" i="28"/>
  <c r="W151" i="28"/>
  <c r="X151" i="28" s="1"/>
  <c r="AJ151" i="28"/>
  <c r="AB151" i="28"/>
  <c r="AI151" i="28"/>
  <c r="P63" i="28"/>
  <c r="AI63" i="28"/>
  <c r="AB63" i="28"/>
  <c r="AC63" i="28" s="1"/>
  <c r="AJ63" i="28"/>
  <c r="S63" i="28"/>
  <c r="T63" i="28" s="1"/>
  <c r="W63" i="28" s="1"/>
  <c r="X63" i="28" s="1"/>
  <c r="Q63" i="28"/>
  <c r="Y91" i="28"/>
  <c r="AJ88" i="28"/>
  <c r="AI88" i="28"/>
  <c r="S88" i="28"/>
  <c r="T88" i="28" s="1"/>
  <c r="W88" i="28" s="1"/>
  <c r="X88" i="28" s="1"/>
  <c r="Q88" i="28"/>
  <c r="AB88" i="28"/>
  <c r="AC88" i="28" s="1"/>
  <c r="P211" i="31"/>
  <c r="Y211" i="31"/>
  <c r="AB152" i="31"/>
  <c r="P152" i="31"/>
  <c r="Z152" i="31" s="1"/>
  <c r="AA152" i="31" s="1"/>
  <c r="O11" i="31"/>
  <c r="W152" i="31"/>
  <c r="X152" i="31" s="1"/>
  <c r="AJ152" i="31"/>
  <c r="S152" i="31"/>
  <c r="T152" i="31" s="1"/>
  <c r="AI152" i="31"/>
  <c r="P127" i="31"/>
  <c r="AI127" i="31"/>
  <c r="W127" i="31"/>
  <c r="X127" i="31" s="1"/>
  <c r="AB127" i="31"/>
  <c r="S127" i="31"/>
  <c r="T127" i="31" s="1"/>
  <c r="AJ127" i="31"/>
  <c r="O10" i="31"/>
  <c r="Q127" i="31"/>
  <c r="AB183" i="31"/>
  <c r="AJ183" i="31"/>
  <c r="S183" i="31"/>
  <c r="T183" i="31" s="1"/>
  <c r="W183" i="31" s="1"/>
  <c r="X183" i="31" s="1"/>
  <c r="AI183" i="31"/>
  <c r="P183" i="31"/>
  <c r="Q183" i="31"/>
  <c r="W102" i="31"/>
  <c r="X102" i="31" s="1"/>
  <c r="S102" i="31"/>
  <c r="T102" i="31" s="1"/>
  <c r="AJ102" i="31"/>
  <c r="AB102" i="31"/>
  <c r="AI102" i="31"/>
  <c r="P102" i="31"/>
  <c r="O9" i="31"/>
  <c r="Y179" i="31"/>
  <c r="AI95" i="31"/>
  <c r="AB95" i="31"/>
  <c r="S95" i="31"/>
  <c r="T95" i="31" s="1"/>
  <c r="W95" i="31" s="1"/>
  <c r="X95" i="31" s="1"/>
  <c r="P95" i="31"/>
  <c r="AJ95" i="31"/>
  <c r="Q95" i="31"/>
  <c r="N166" i="30"/>
  <c r="O166" i="30" s="1"/>
  <c r="Y166" i="30" s="1"/>
  <c r="P222" i="30"/>
  <c r="Q222" i="30" s="1"/>
  <c r="AC117" i="30"/>
  <c r="Z75" i="30"/>
  <c r="AA75" i="30" s="1"/>
  <c r="AB64" i="30"/>
  <c r="AB180" i="30"/>
  <c r="W154" i="30"/>
  <c r="X154" i="30" s="1"/>
  <c r="AB90" i="30"/>
  <c r="W54" i="30"/>
  <c r="X54" i="30" s="1"/>
  <c r="W152" i="30"/>
  <c r="X152" i="30" s="1"/>
  <c r="AB170" i="30"/>
  <c r="AB150" i="30"/>
  <c r="P180" i="30"/>
  <c r="Z180" i="30" s="1"/>
  <c r="P179" i="30"/>
  <c r="Z179" i="30" s="1"/>
  <c r="AA179" i="30" s="1"/>
  <c r="P68" i="30"/>
  <c r="N71" i="30"/>
  <c r="O71" i="30" s="1"/>
  <c r="Y71" i="30" s="1"/>
  <c r="N216" i="30"/>
  <c r="O216" i="30" s="1"/>
  <c r="Y216" i="30" s="1"/>
  <c r="P114" i="30"/>
  <c r="Z114" i="30" s="1"/>
  <c r="AA114" i="30" s="1"/>
  <c r="AB76" i="30"/>
  <c r="N215" i="30"/>
  <c r="O215" i="30" s="1"/>
  <c r="Y215" i="30" s="1"/>
  <c r="N52" i="30"/>
  <c r="O52" i="30" s="1"/>
  <c r="Y52" i="30" s="1"/>
  <c r="N112" i="30"/>
  <c r="O112" i="30" s="1"/>
  <c r="Y112" i="30" s="1"/>
  <c r="N54" i="30"/>
  <c r="O54" i="30" s="1"/>
  <c r="Y54" i="30" s="1"/>
  <c r="N211" i="30"/>
  <c r="O211" i="30" s="1"/>
  <c r="Y211" i="30" s="1"/>
  <c r="N94" i="30"/>
  <c r="O94" i="30" s="1"/>
  <c r="Y94" i="30" s="1"/>
  <c r="N170" i="30"/>
  <c r="O170" i="30" s="1"/>
  <c r="Y170" i="30" s="1"/>
  <c r="N147" i="30"/>
  <c r="O147" i="30" s="1"/>
  <c r="Y147" i="30" s="1"/>
  <c r="N175" i="30"/>
  <c r="O175" i="30" s="1"/>
  <c r="Y175" i="30" s="1"/>
  <c r="N177" i="30"/>
  <c r="O177" i="30" s="1"/>
  <c r="Y177" i="30" s="1"/>
  <c r="N105" i="30"/>
  <c r="O105" i="30" s="1"/>
  <c r="Y105" i="30" s="1"/>
  <c r="N107" i="30"/>
  <c r="O107" i="30" s="1"/>
  <c r="Y107" i="30" s="1"/>
  <c r="N223" i="30"/>
  <c r="O223" i="30" s="1"/>
  <c r="Y223" i="30" s="1"/>
  <c r="N83" i="30"/>
  <c r="O83" i="30" s="1"/>
  <c r="Y83" i="30" s="1"/>
  <c r="N106" i="30"/>
  <c r="O106" i="30" s="1"/>
  <c r="Y106" i="30" s="1"/>
  <c r="N225" i="30"/>
  <c r="O225" i="30" s="1"/>
  <c r="Y225" i="30" s="1"/>
  <c r="AB209" i="33"/>
  <c r="S209" i="33"/>
  <c r="T209" i="33" s="1"/>
  <c r="W209" i="33" s="1"/>
  <c r="X209" i="33" s="1"/>
  <c r="AJ209" i="33"/>
  <c r="AI209" i="33"/>
  <c r="AB196" i="33"/>
  <c r="S196" i="33"/>
  <c r="T196" i="33" s="1"/>
  <c r="AI196" i="33"/>
  <c r="AJ196" i="33"/>
  <c r="Q196" i="33"/>
  <c r="W155" i="33"/>
  <c r="X155" i="33"/>
  <c r="AI155" i="33"/>
  <c r="AJ155" i="33"/>
  <c r="S155" i="33"/>
  <c r="T155" i="33" s="1"/>
  <c r="K87" i="33"/>
  <c r="K88" i="33"/>
  <c r="Y217" i="28"/>
  <c r="AB78" i="28"/>
  <c r="S78" i="28"/>
  <c r="T78" i="28" s="1"/>
  <c r="P78" i="28"/>
  <c r="Q78" i="28" s="1"/>
  <c r="AJ78" i="28"/>
  <c r="W78" i="28"/>
  <c r="X78" i="28" s="1"/>
  <c r="AI78" i="28"/>
  <c r="W52" i="28"/>
  <c r="X52" i="28" s="1"/>
  <c r="AJ52" i="28"/>
  <c r="S52" i="28"/>
  <c r="T52" i="28" s="1"/>
  <c r="AB52" i="28"/>
  <c r="AI52" i="28"/>
  <c r="P52" i="28"/>
  <c r="O7" i="28"/>
  <c r="Y116" i="28"/>
  <c r="W223" i="28"/>
  <c r="X223" i="28" s="1"/>
  <c r="P223" i="28"/>
  <c r="Z223" i="28" s="1"/>
  <c r="AJ223" i="28"/>
  <c r="S223" i="28"/>
  <c r="T223" i="28" s="1"/>
  <c r="AB223" i="28"/>
  <c r="AC223" i="28" s="1"/>
  <c r="AI223" i="28"/>
  <c r="Y222" i="31"/>
  <c r="AI187" i="31"/>
  <c r="S187" i="31"/>
  <c r="T187" i="31" s="1"/>
  <c r="W187" i="31" s="1"/>
  <c r="X187" i="31" s="1"/>
  <c r="AB187" i="31"/>
  <c r="P187" i="31"/>
  <c r="Q187" i="31" s="1"/>
  <c r="AJ187" i="31"/>
  <c r="Y225" i="31"/>
  <c r="S60" i="31"/>
  <c r="T60" i="31" s="1"/>
  <c r="W60" i="31" s="1"/>
  <c r="X60" i="31" s="1"/>
  <c r="AB60" i="31"/>
  <c r="AC60" i="31" s="1"/>
  <c r="AI60" i="31"/>
  <c r="P60" i="31"/>
  <c r="Q60" i="31" s="1"/>
  <c r="AJ60" i="31"/>
  <c r="P129" i="32"/>
  <c r="AB129" i="32"/>
  <c r="AC129" i="32" s="1"/>
  <c r="W129" i="32"/>
  <c r="X129" i="32" s="1"/>
  <c r="K207" i="30"/>
  <c r="K81" i="30"/>
  <c r="K157" i="30"/>
  <c r="K198" i="30"/>
  <c r="S178" i="30"/>
  <c r="T178" i="30" s="1"/>
  <c r="AI178" i="30"/>
  <c r="AJ178" i="30"/>
  <c r="K154" i="33"/>
  <c r="K152" i="33"/>
  <c r="AI68" i="33"/>
  <c r="AJ68" i="33"/>
  <c r="S68" i="33"/>
  <c r="T68" i="33" s="1"/>
  <c r="W68" i="33" s="1"/>
  <c r="X68" i="33" s="1"/>
  <c r="S79" i="28"/>
  <c r="T79" i="28" s="1"/>
  <c r="AJ79" i="28"/>
  <c r="AB79" i="28"/>
  <c r="W79" i="28"/>
  <c r="X79" i="28" s="1"/>
  <c r="P79" i="28"/>
  <c r="AI79" i="28"/>
  <c r="Q79" i="28"/>
  <c r="P105" i="28"/>
  <c r="Q105" i="28" s="1"/>
  <c r="W105" i="28"/>
  <c r="X105" i="28" s="1"/>
  <c r="AB105" i="28"/>
  <c r="S105" i="28"/>
  <c r="T105" i="28" s="1"/>
  <c r="AI105" i="28"/>
  <c r="AJ105" i="28"/>
  <c r="AB173" i="28"/>
  <c r="P173" i="28"/>
  <c r="W173" i="28"/>
  <c r="X173" i="28" s="1"/>
  <c r="S173" i="28"/>
  <c r="T173" i="28" s="1"/>
  <c r="AJ173" i="28"/>
  <c r="AI173" i="28"/>
  <c r="P213" i="28"/>
  <c r="Q213" i="28" s="1"/>
  <c r="AI213" i="28"/>
  <c r="AJ213" i="28"/>
  <c r="AB213" i="28"/>
  <c r="AC213" i="28" s="1"/>
  <c r="S213" i="28"/>
  <c r="T213" i="28" s="1"/>
  <c r="W213" i="28" s="1"/>
  <c r="X213" i="28" s="1"/>
  <c r="AJ218" i="28"/>
  <c r="P218" i="28"/>
  <c r="Q218" i="28" s="1"/>
  <c r="AB218" i="28"/>
  <c r="AI218" i="28"/>
  <c r="S218" i="28"/>
  <c r="T218" i="28" s="1"/>
  <c r="W218" i="28" s="1"/>
  <c r="X218" i="28"/>
  <c r="Y60" i="28"/>
  <c r="P58" i="28"/>
  <c r="AJ58" i="28"/>
  <c r="AI58" i="28"/>
  <c r="AB58" i="28"/>
  <c r="AC58" i="28" s="1"/>
  <c r="S58" i="28"/>
  <c r="T58" i="28" s="1"/>
  <c r="Q58" i="28"/>
  <c r="W58" i="28"/>
  <c r="X58" i="28" s="1"/>
  <c r="AI157" i="28"/>
  <c r="P157" i="28"/>
  <c r="S157" i="28"/>
  <c r="T157" i="28" s="1"/>
  <c r="W157" i="28" s="1"/>
  <c r="X157" i="28" s="1"/>
  <c r="AB157" i="28"/>
  <c r="AC157" i="28" s="1"/>
  <c r="AJ157" i="28"/>
  <c r="AJ109" i="31"/>
  <c r="AI109" i="31"/>
  <c r="S109" i="31"/>
  <c r="T109" i="31" s="1"/>
  <c r="W109" i="31" s="1"/>
  <c r="X109" i="31" s="1"/>
  <c r="AB109" i="31"/>
  <c r="AC109" i="31" s="1"/>
  <c r="P109" i="31"/>
  <c r="AJ182" i="31"/>
  <c r="W182" i="31"/>
  <c r="X182" i="31" s="1"/>
  <c r="S182" i="31"/>
  <c r="T182" i="31" s="1"/>
  <c r="AI182" i="31"/>
  <c r="P182" i="31"/>
  <c r="Z182" i="31" s="1"/>
  <c r="AA182" i="31" s="1"/>
  <c r="AB182" i="31"/>
  <c r="AJ65" i="31"/>
  <c r="S65" i="31"/>
  <c r="T65" i="31" s="1"/>
  <c r="AB65" i="31"/>
  <c r="AI65" i="31"/>
  <c r="W65" i="31"/>
  <c r="X65" i="31" s="1"/>
  <c r="P65" i="31"/>
  <c r="Q65" i="31" s="1"/>
  <c r="P204" i="31"/>
  <c r="AJ204" i="31"/>
  <c r="AI204" i="31"/>
  <c r="AB204" i="31"/>
  <c r="W204" i="31"/>
  <c r="X204" i="31" s="1"/>
  <c r="S204" i="31"/>
  <c r="T204" i="31" s="1"/>
  <c r="S147" i="31"/>
  <c r="T147" i="31" s="1"/>
  <c r="AJ147" i="31"/>
  <c r="P147" i="31"/>
  <c r="AI147" i="31"/>
  <c r="AB147" i="31"/>
  <c r="W147" i="31"/>
  <c r="X147" i="31" s="1"/>
  <c r="Y86" i="31"/>
  <c r="Y219" i="31"/>
  <c r="AJ81" i="31"/>
  <c r="AI81" i="31"/>
  <c r="AB81" i="31"/>
  <c r="S81" i="31"/>
  <c r="T81" i="31" s="1"/>
  <c r="W81" i="31" s="1"/>
  <c r="X81" i="31" s="1"/>
  <c r="Z168" i="32"/>
  <c r="K94" i="30"/>
  <c r="AI134" i="30"/>
  <c r="S134" i="30"/>
  <c r="T134" i="30" s="1"/>
  <c r="W134" i="30" s="1"/>
  <c r="X134" i="30" s="1"/>
  <c r="AJ134" i="30"/>
  <c r="X82" i="30"/>
  <c r="AJ82" i="30"/>
  <c r="AI82" i="30"/>
  <c r="S82" i="30"/>
  <c r="T82" i="30" s="1"/>
  <c r="W82" i="30" s="1"/>
  <c r="AI97" i="30"/>
  <c r="AJ97" i="30"/>
  <c r="S97" i="30"/>
  <c r="T97" i="30" s="1"/>
  <c r="Q97" i="30"/>
  <c r="AI151" i="30"/>
  <c r="S151" i="30"/>
  <c r="T151" i="30" s="1"/>
  <c r="AJ151" i="30"/>
  <c r="AB69" i="33"/>
  <c r="AC69" i="33" s="1"/>
  <c r="S69" i="33"/>
  <c r="T69" i="33" s="1"/>
  <c r="W69" i="33" s="1"/>
  <c r="X69" i="33" s="1"/>
  <c r="AI69" i="33"/>
  <c r="AJ69" i="33"/>
  <c r="Y201" i="33"/>
  <c r="K203" i="33"/>
  <c r="AB104" i="33"/>
  <c r="AI104" i="33"/>
  <c r="S104" i="33"/>
  <c r="T104" i="33" s="1"/>
  <c r="AJ104" i="33"/>
  <c r="X104" i="33"/>
  <c r="Z54" i="33"/>
  <c r="AA54" i="33" s="1"/>
  <c r="Q84" i="33"/>
  <c r="Z84" i="33"/>
  <c r="AA84" i="33" s="1"/>
  <c r="P197" i="33"/>
  <c r="Z197" i="33" s="1"/>
  <c r="AC198" i="33"/>
  <c r="AC79" i="33"/>
  <c r="AE79" i="33"/>
  <c r="AF79" i="33" s="1"/>
  <c r="Q194" i="33"/>
  <c r="Z194" i="33"/>
  <c r="P94" i="33"/>
  <c r="Q94" i="33" s="1"/>
  <c r="AC101" i="33"/>
  <c r="AE101" i="33"/>
  <c r="AF101" i="33" s="1"/>
  <c r="N177" i="33"/>
  <c r="O177" i="33" s="1"/>
  <c r="Y177" i="33" s="1"/>
  <c r="N149" i="33"/>
  <c r="O149" i="33" s="1"/>
  <c r="Y149" i="33" s="1"/>
  <c r="Y200" i="33"/>
  <c r="N203" i="33"/>
  <c r="O203" i="33" s="1"/>
  <c r="Y203" i="33" s="1"/>
  <c r="S95" i="33"/>
  <c r="T95" i="33" s="1"/>
  <c r="W95" i="33" s="1"/>
  <c r="X95" i="33" s="1"/>
  <c r="AJ95" i="33"/>
  <c r="AI95" i="33"/>
  <c r="K131" i="33"/>
  <c r="AB188" i="28"/>
  <c r="AC188" i="28" s="1"/>
  <c r="AJ188" i="28"/>
  <c r="P188" i="28"/>
  <c r="AI188" i="28"/>
  <c r="S188" i="28"/>
  <c r="T188" i="28" s="1"/>
  <c r="W188" i="28" s="1"/>
  <c r="X188" i="28" s="1"/>
  <c r="Y130" i="28"/>
  <c r="AJ134" i="28"/>
  <c r="P134" i="28"/>
  <c r="AB134" i="28"/>
  <c r="AC134" i="28" s="1"/>
  <c r="AI134" i="28"/>
  <c r="S134" i="28"/>
  <c r="T134" i="28" s="1"/>
  <c r="W134" i="28" s="1"/>
  <c r="X134" i="28" s="1"/>
  <c r="Y86" i="28"/>
  <c r="Y89" i="31"/>
  <c r="Y116" i="31"/>
  <c r="AB196" i="31"/>
  <c r="AI196" i="31"/>
  <c r="P196" i="31"/>
  <c r="S196" i="31"/>
  <c r="T196" i="31" s="1"/>
  <c r="W196" i="31"/>
  <c r="X196" i="31" s="1"/>
  <c r="AJ196" i="31"/>
  <c r="W146" i="31"/>
  <c r="X146" i="31"/>
  <c r="S146" i="31"/>
  <c r="T146" i="31" s="1"/>
  <c r="AB146" i="31"/>
  <c r="AJ146" i="31"/>
  <c r="P146" i="31"/>
  <c r="Q146" i="31" s="1"/>
  <c r="AI146" i="31"/>
  <c r="AB214" i="31"/>
  <c r="AI214" i="31"/>
  <c r="S214" i="31"/>
  <c r="T214" i="31" s="1"/>
  <c r="W214" i="31" s="1"/>
  <c r="X214" i="31" s="1"/>
  <c r="AJ214" i="31"/>
  <c r="P214" i="31"/>
  <c r="AB207" i="32"/>
  <c r="W207" i="32"/>
  <c r="X207" i="32" s="1"/>
  <c r="P207" i="32"/>
  <c r="AJ173" i="32"/>
  <c r="S173" i="32"/>
  <c r="T173" i="32" s="1"/>
  <c r="AI173" i="32"/>
  <c r="AB173" i="32"/>
  <c r="AC173" i="32" s="1"/>
  <c r="P173" i="32"/>
  <c r="W173" i="32"/>
  <c r="X173" i="32" s="1"/>
  <c r="U96" i="32"/>
  <c r="V96" i="32" s="1"/>
  <c r="N96" i="32"/>
  <c r="O96" i="32" s="1"/>
  <c r="Y96" i="32" s="1"/>
  <c r="P89" i="32"/>
  <c r="K102" i="30"/>
  <c r="N121" i="30"/>
  <c r="O121" i="30" s="1"/>
  <c r="U121" i="30"/>
  <c r="V121" i="30" s="1"/>
  <c r="K163" i="33"/>
  <c r="AJ144" i="33"/>
  <c r="S144" i="33"/>
  <c r="T144" i="33" s="1"/>
  <c r="W144" i="33" s="1"/>
  <c r="X144" i="33" s="1"/>
  <c r="AI144" i="33"/>
  <c r="K153" i="33"/>
  <c r="AJ75" i="28"/>
  <c r="AI75" i="28"/>
  <c r="S75" i="28"/>
  <c r="T75" i="28" s="1"/>
  <c r="P75" i="28"/>
  <c r="Z75" i="28" s="1"/>
  <c r="W75" i="28"/>
  <c r="Q75" i="28"/>
  <c r="X75" i="28"/>
  <c r="AB75" i="28"/>
  <c r="P164" i="28"/>
  <c r="AJ164" i="28"/>
  <c r="AI164" i="28"/>
  <c r="AB164" i="28"/>
  <c r="S164" i="28"/>
  <c r="T164" i="28" s="1"/>
  <c r="W164" i="28"/>
  <c r="X164" i="28" s="1"/>
  <c r="AI111" i="28"/>
  <c r="AJ111" i="28"/>
  <c r="P111" i="28"/>
  <c r="S111" i="28"/>
  <c r="T111" i="28" s="1"/>
  <c r="W111" i="28" s="1"/>
  <c r="X111" i="28" s="1"/>
  <c r="AB111" i="28"/>
  <c r="Y194" i="28"/>
  <c r="AB160" i="31"/>
  <c r="S160" i="31"/>
  <c r="T160" i="31" s="1"/>
  <c r="W160" i="31" s="1"/>
  <c r="X160" i="31" s="1"/>
  <c r="AI160" i="31"/>
  <c r="AJ160" i="31"/>
  <c r="P160" i="31"/>
  <c r="Y199" i="31"/>
  <c r="AB166" i="31"/>
  <c r="AJ166" i="31"/>
  <c r="P166" i="31"/>
  <c r="Q166" i="31" s="1"/>
  <c r="AI166" i="31"/>
  <c r="S166" i="31"/>
  <c r="T166" i="31" s="1"/>
  <c r="W166" i="31" s="1"/>
  <c r="X166" i="31" s="1"/>
  <c r="P193" i="31"/>
  <c r="Q193" i="31" s="1"/>
  <c r="AB193" i="31"/>
  <c r="AI193" i="31"/>
  <c r="AJ193" i="31"/>
  <c r="S193" i="31"/>
  <c r="T193" i="31" s="1"/>
  <c r="W193" i="31" s="1"/>
  <c r="X193" i="31" s="1"/>
  <c r="P123" i="31"/>
  <c r="AB123" i="31"/>
  <c r="AI123" i="31"/>
  <c r="W123" i="31"/>
  <c r="AJ123" i="31"/>
  <c r="S123" i="31"/>
  <c r="T123" i="31" s="1"/>
  <c r="Q123" i="31"/>
  <c r="Y185" i="31"/>
  <c r="P80" i="32"/>
  <c r="W80" i="32"/>
  <c r="X80" i="32" s="1"/>
  <c r="AB80" i="32"/>
  <c r="U87" i="32"/>
  <c r="V87" i="32" s="1"/>
  <c r="N87" i="32"/>
  <c r="O87" i="32" s="1"/>
  <c r="U128" i="32"/>
  <c r="V128" i="32" s="1"/>
  <c r="N128" i="32"/>
  <c r="O128" i="32" s="1"/>
  <c r="W166" i="30"/>
  <c r="X166" i="30" s="1"/>
  <c r="K108" i="30"/>
  <c r="AJ216" i="30"/>
  <c r="S216" i="30"/>
  <c r="T216" i="30" s="1"/>
  <c r="W216" i="30" s="1"/>
  <c r="X216" i="30" s="1"/>
  <c r="AI216" i="30"/>
  <c r="S168" i="33"/>
  <c r="T168" i="33" s="1"/>
  <c r="W168" i="33" s="1"/>
  <c r="Z168" i="33" s="1"/>
  <c r="AI168" i="33"/>
  <c r="X168" i="33"/>
  <c r="AJ168" i="33"/>
  <c r="Q168" i="33"/>
  <c r="K62" i="33"/>
  <c r="Y69" i="28"/>
  <c r="AB87" i="28"/>
  <c r="AC87" i="28" s="1"/>
  <c r="S87" i="28"/>
  <c r="T87" i="28" s="1"/>
  <c r="AJ87" i="28"/>
  <c r="AI87" i="28"/>
  <c r="Q87" i="28"/>
  <c r="W87" i="28"/>
  <c r="X87" i="28" s="1"/>
  <c r="Y81" i="28"/>
  <c r="AI106" i="28"/>
  <c r="AB106" i="28"/>
  <c r="AC106" i="28" s="1"/>
  <c r="AJ106" i="28"/>
  <c r="P106" i="28"/>
  <c r="S106" i="28"/>
  <c r="T106" i="28" s="1"/>
  <c r="W106" i="28" s="1"/>
  <c r="X106" i="28" s="1"/>
  <c r="S82" i="28"/>
  <c r="T82" i="28" s="1"/>
  <c r="P82" i="28"/>
  <c r="AJ82" i="28"/>
  <c r="AI82" i="28"/>
  <c r="AB82" i="28"/>
  <c r="AC82" i="28" s="1"/>
  <c r="W82" i="28"/>
  <c r="X82" i="28" s="1"/>
  <c r="Y74" i="31"/>
  <c r="S171" i="31"/>
  <c r="T171" i="31" s="1"/>
  <c r="AI171" i="31"/>
  <c r="AJ171" i="31"/>
  <c r="P171" i="31"/>
  <c r="W171" i="31"/>
  <c r="X171" i="31" s="1"/>
  <c r="AB171" i="31"/>
  <c r="Q171" i="31"/>
  <c r="Y140" i="31"/>
  <c r="Y72" i="31"/>
  <c r="W75" i="31"/>
  <c r="X75" i="31" s="1"/>
  <c r="S75" i="31"/>
  <c r="T75" i="31" s="1"/>
  <c r="AB75" i="31"/>
  <c r="AI75" i="31"/>
  <c r="P75" i="31"/>
  <c r="AJ75" i="31"/>
  <c r="Q75" i="31"/>
  <c r="S62" i="31"/>
  <c r="T62" i="31" s="1"/>
  <c r="W62" i="31" s="1"/>
  <c r="X62" i="31" s="1"/>
  <c r="AB62" i="31"/>
  <c r="AJ62" i="31"/>
  <c r="P62" i="31"/>
  <c r="AI62" i="31"/>
  <c r="Q62" i="31"/>
  <c r="K153" i="32"/>
  <c r="O11" i="32" s="1"/>
  <c r="U113" i="32"/>
  <c r="V113" i="32" s="1"/>
  <c r="N113" i="32"/>
  <c r="O113" i="32" s="1"/>
  <c r="O13" i="30"/>
  <c r="AI202" i="30"/>
  <c r="AJ202" i="30"/>
  <c r="S202" i="30"/>
  <c r="T202" i="30" s="1"/>
  <c r="X202" i="30"/>
  <c r="Q202" i="30"/>
  <c r="AJ105" i="30"/>
  <c r="AI105" i="30"/>
  <c r="S105" i="30"/>
  <c r="T105" i="30" s="1"/>
  <c r="AJ163" i="30"/>
  <c r="AI163" i="30"/>
  <c r="S163" i="30"/>
  <c r="T163" i="30" s="1"/>
  <c r="W163" i="30" s="1"/>
  <c r="X163" i="30" s="1"/>
  <c r="S183" i="33"/>
  <c r="T183" i="33" s="1"/>
  <c r="W183" i="33" s="1"/>
  <c r="AJ183" i="33"/>
  <c r="AI183" i="33"/>
  <c r="X183" i="33"/>
  <c r="K58" i="33"/>
  <c r="Y146" i="28"/>
  <c r="AJ206" i="28"/>
  <c r="W206" i="28"/>
  <c r="X206" i="28" s="1"/>
  <c r="S206" i="28"/>
  <c r="T206" i="28" s="1"/>
  <c r="AB206" i="28"/>
  <c r="AI206" i="28"/>
  <c r="P206" i="28"/>
  <c r="P159" i="28"/>
  <c r="Y159" i="28"/>
  <c r="AI152" i="28"/>
  <c r="P152" i="28"/>
  <c r="AB152" i="28"/>
  <c r="AJ152" i="28"/>
  <c r="W152" i="28"/>
  <c r="X152" i="28" s="1"/>
  <c r="S152" i="28"/>
  <c r="T152" i="28" s="1"/>
  <c r="O11" i="28"/>
  <c r="Y180" i="28"/>
  <c r="AJ119" i="28"/>
  <c r="AI119" i="28"/>
  <c r="S119" i="28"/>
  <c r="T119" i="28" s="1"/>
  <c r="W119" i="28" s="1"/>
  <c r="X119" i="28" s="1"/>
  <c r="AB119" i="28"/>
  <c r="AC119" i="28" s="1"/>
  <c r="Q119" i="28"/>
  <c r="AJ133" i="31"/>
  <c r="AI133" i="31"/>
  <c r="P133" i="31"/>
  <c r="AB133" i="31"/>
  <c r="Q133" i="31"/>
  <c r="S133" i="31"/>
  <c r="T133" i="31" s="1"/>
  <c r="W133" i="31" s="1"/>
  <c r="X133" i="31" s="1"/>
  <c r="X104" i="31"/>
  <c r="W104" i="31"/>
  <c r="P104" i="31"/>
  <c r="AB104" i="31"/>
  <c r="AJ104" i="31"/>
  <c r="AI104" i="31"/>
  <c r="S104" i="31"/>
  <c r="T104" i="31" s="1"/>
  <c r="AJ210" i="31"/>
  <c r="AI210" i="31"/>
  <c r="AB210" i="31"/>
  <c r="S210" i="31"/>
  <c r="T210" i="31" s="1"/>
  <c r="W210" i="31" s="1"/>
  <c r="X210" i="31" s="1"/>
  <c r="Y218" i="31"/>
  <c r="S223" i="31"/>
  <c r="T223" i="31" s="1"/>
  <c r="AJ223" i="31"/>
  <c r="AB223" i="31"/>
  <c r="AI223" i="31"/>
  <c r="P223" i="31"/>
  <c r="Q223" i="31" s="1"/>
  <c r="W223" i="31"/>
  <c r="X223" i="31" s="1"/>
  <c r="K183" i="32"/>
  <c r="AJ100" i="30"/>
  <c r="S100" i="30"/>
  <c r="T100" i="30" s="1"/>
  <c r="X100" i="30"/>
  <c r="AI100" i="30"/>
  <c r="Q100" i="30"/>
  <c r="AJ101" i="33"/>
  <c r="X101" i="33"/>
  <c r="S101" i="33"/>
  <c r="T101" i="33" s="1"/>
  <c r="AI101" i="33"/>
  <c r="Q101" i="33"/>
  <c r="K77" i="33"/>
  <c r="Y177" i="28"/>
  <c r="AI198" i="28"/>
  <c r="S198" i="28"/>
  <c r="T198" i="28" s="1"/>
  <c r="W198" i="28"/>
  <c r="X198" i="28" s="1"/>
  <c r="P198" i="28"/>
  <c r="AJ198" i="28"/>
  <c r="AB198" i="28"/>
  <c r="AB137" i="31"/>
  <c r="AJ137" i="31"/>
  <c r="AI137" i="31"/>
  <c r="S137" i="31"/>
  <c r="T137" i="31" s="1"/>
  <c r="W137" i="31" s="1"/>
  <c r="X137" i="31" s="1"/>
  <c r="P137" i="31"/>
  <c r="AB110" i="31"/>
  <c r="AI110" i="31"/>
  <c r="P110" i="31"/>
  <c r="Q110" i="31" s="1"/>
  <c r="AJ110" i="31"/>
  <c r="S110" i="31"/>
  <c r="T110" i="31" s="1"/>
  <c r="W110" i="31" s="1"/>
  <c r="X110" i="31" s="1"/>
  <c r="AJ110" i="30"/>
  <c r="AI110" i="30"/>
  <c r="S110" i="30"/>
  <c r="T110" i="30" s="1"/>
  <c r="W110" i="30" s="1"/>
  <c r="X110" i="30" s="1"/>
  <c r="AJ175" i="30"/>
  <c r="Q175" i="30"/>
  <c r="AI175" i="30"/>
  <c r="S175" i="30"/>
  <c r="T175" i="30" s="1"/>
  <c r="S129" i="30"/>
  <c r="T129" i="30" s="1"/>
  <c r="AJ129" i="30"/>
  <c r="AI129" i="30"/>
  <c r="X129" i="30"/>
  <c r="S199" i="33"/>
  <c r="T199" i="33" s="1"/>
  <c r="AJ199" i="33"/>
  <c r="AI199" i="33"/>
  <c r="AI109" i="33"/>
  <c r="AJ109" i="33"/>
  <c r="S109" i="33"/>
  <c r="T109" i="33" s="1"/>
  <c r="W109" i="33" s="1"/>
  <c r="X109" i="33" s="1"/>
  <c r="S150" i="28"/>
  <c r="T150" i="28" s="1"/>
  <c r="AI150" i="28"/>
  <c r="AB150" i="28"/>
  <c r="AC150" i="28" s="1"/>
  <c r="P150" i="28"/>
  <c r="Q150" i="28" s="1"/>
  <c r="W150" i="28"/>
  <c r="X150" i="28" s="1"/>
  <c r="AJ150" i="28"/>
  <c r="Y84" i="28"/>
  <c r="AB100" i="28"/>
  <c r="P100" i="28"/>
  <c r="Z100" i="28" s="1"/>
  <c r="AA100" i="28" s="1"/>
  <c r="S100" i="28"/>
  <c r="T100" i="28" s="1"/>
  <c r="W100" i="28"/>
  <c r="X100" i="28" s="1"/>
  <c r="AJ100" i="28"/>
  <c r="AI100" i="28"/>
  <c r="AB123" i="28"/>
  <c r="AJ123" i="28"/>
  <c r="AI123" i="28"/>
  <c r="S123" i="28"/>
  <c r="T123" i="28" s="1"/>
  <c r="W123" i="28"/>
  <c r="X123" i="28" s="1"/>
  <c r="P123" i="28"/>
  <c r="Q123" i="28" s="1"/>
  <c r="AI186" i="31"/>
  <c r="S186" i="31"/>
  <c r="T186" i="31" s="1"/>
  <c r="W186" i="31" s="1"/>
  <c r="X186" i="31" s="1"/>
  <c r="AJ186" i="31"/>
  <c r="AB186" i="31"/>
  <c r="P186" i="31"/>
  <c r="Q186" i="31"/>
  <c r="K212" i="32"/>
  <c r="AJ53" i="32"/>
  <c r="S53" i="32"/>
  <c r="T53" i="32" s="1"/>
  <c r="AI53" i="32"/>
  <c r="P53" i="32"/>
  <c r="W53" i="32"/>
  <c r="X53" i="32" s="1"/>
  <c r="AB53" i="32"/>
  <c r="S70" i="30"/>
  <c r="T70" i="30" s="1"/>
  <c r="X70" i="30"/>
  <c r="AJ70" i="30"/>
  <c r="AI70" i="30"/>
  <c r="Q70" i="30"/>
  <c r="AB127" i="30"/>
  <c r="AB69" i="30"/>
  <c r="W222" i="30"/>
  <c r="X222" i="30" s="1"/>
  <c r="AB67" i="30"/>
  <c r="AC206" i="30"/>
  <c r="AE206" i="30"/>
  <c r="AF206" i="30" s="1"/>
  <c r="P90" i="30"/>
  <c r="Z90" i="30" s="1"/>
  <c r="AA90" i="30" s="1"/>
  <c r="AB54" i="30"/>
  <c r="P55" i="30"/>
  <c r="W97" i="30"/>
  <c r="X97" i="30" s="1"/>
  <c r="W128" i="30"/>
  <c r="X128" i="30" s="1"/>
  <c r="AB223" i="30"/>
  <c r="AC195" i="30"/>
  <c r="AE195" i="30"/>
  <c r="AF195" i="30" s="1"/>
  <c r="P127" i="30"/>
  <c r="Z127" i="30" s="1"/>
  <c r="AA127" i="30" s="1"/>
  <c r="W80" i="30"/>
  <c r="X80" i="30" s="1"/>
  <c r="N213" i="30"/>
  <c r="O213" i="30" s="1"/>
  <c r="Y213" i="30" s="1"/>
  <c r="P128" i="30"/>
  <c r="W184" i="30"/>
  <c r="X184" i="30" s="1"/>
  <c r="AB58" i="30"/>
  <c r="P151" i="30"/>
  <c r="Z151" i="30" s="1"/>
  <c r="AB139" i="30"/>
  <c r="N140" i="30"/>
  <c r="O140" i="30" s="1"/>
  <c r="Y140" i="30" s="1"/>
  <c r="N85" i="30"/>
  <c r="O85" i="30" s="1"/>
  <c r="Y85" i="30" s="1"/>
  <c r="N88" i="30"/>
  <c r="O88" i="30" s="1"/>
  <c r="Y88" i="30" s="1"/>
  <c r="N199" i="30"/>
  <c r="O199" i="30" s="1"/>
  <c r="Y199" i="30" s="1"/>
  <c r="N219" i="30"/>
  <c r="O219" i="30" s="1"/>
  <c r="Y219" i="30" s="1"/>
  <c r="N116" i="30"/>
  <c r="O116" i="30" s="1"/>
  <c r="Y116" i="30" s="1"/>
  <c r="N65" i="30"/>
  <c r="O65" i="30" s="1"/>
  <c r="Y65" i="30" s="1"/>
  <c r="N210" i="30"/>
  <c r="O210" i="30" s="1"/>
  <c r="Y210" i="30" s="1"/>
  <c r="N151" i="30"/>
  <c r="O151" i="30" s="1"/>
  <c r="Y151" i="30" s="1"/>
  <c r="N144" i="30"/>
  <c r="O144" i="30" s="1"/>
  <c r="Y144" i="30" s="1"/>
  <c r="N146" i="30"/>
  <c r="O146" i="30" s="1"/>
  <c r="Y146" i="30" s="1"/>
  <c r="N61" i="30"/>
  <c r="O61" i="30" s="1"/>
  <c r="Y61" i="30" s="1"/>
  <c r="N63" i="30"/>
  <c r="O63" i="30" s="1"/>
  <c r="Y63" i="30" s="1"/>
  <c r="N212" i="30"/>
  <c r="O212" i="30" s="1"/>
  <c r="Y212" i="30" s="1"/>
  <c r="N113" i="30"/>
  <c r="O113" i="30" s="1"/>
  <c r="Y113" i="30" s="1"/>
  <c r="N188" i="30"/>
  <c r="O188" i="30" s="1"/>
  <c r="Y188" i="30" s="1"/>
  <c r="K162" i="30"/>
  <c r="U223" i="32"/>
  <c r="V223" i="32" s="1"/>
  <c r="N223" i="32"/>
  <c r="O223" i="32" s="1"/>
  <c r="Y223" i="32" s="1"/>
  <c r="AI161" i="33"/>
  <c r="S161" i="33"/>
  <c r="T161" i="33" s="1"/>
  <c r="W161" i="33" s="1"/>
  <c r="X161" i="33" s="1"/>
  <c r="AJ161" i="33"/>
  <c r="AB190" i="33"/>
  <c r="AI190" i="33"/>
  <c r="AJ190" i="33"/>
  <c r="S190" i="33"/>
  <c r="T190" i="33" s="1"/>
  <c r="W190" i="33" s="1"/>
  <c r="X190" i="33" s="1"/>
  <c r="P198" i="33"/>
  <c r="Z198" i="33" s="1"/>
  <c r="AA198" i="33" s="1"/>
  <c r="AI198" i="33"/>
  <c r="S198" i="33"/>
  <c r="T198" i="33" s="1"/>
  <c r="AJ198" i="33"/>
  <c r="K71" i="29"/>
  <c r="AI130" i="31"/>
  <c r="P130" i="31"/>
  <c r="Q130" i="31" s="1"/>
  <c r="AJ130" i="31"/>
  <c r="S130" i="31"/>
  <c r="T130" i="31" s="1"/>
  <c r="AB130" i="31"/>
  <c r="W130" i="31"/>
  <c r="X130" i="31" s="1"/>
  <c r="W225" i="31"/>
  <c r="X225" i="31" s="1"/>
  <c r="S225" i="31"/>
  <c r="T225" i="31" s="1"/>
  <c r="AI225" i="31"/>
  <c r="AJ225" i="31"/>
  <c r="P225" i="31"/>
  <c r="AB225" i="31"/>
  <c r="AB162" i="31"/>
  <c r="AI162" i="31"/>
  <c r="S162" i="31"/>
  <c r="T162" i="31" s="1"/>
  <c r="W162" i="31" s="1"/>
  <c r="X162" i="31" s="1"/>
  <c r="AJ162" i="31"/>
  <c r="P162" i="31"/>
  <c r="U76" i="32"/>
  <c r="V76" i="32" s="1"/>
  <c r="N76" i="32"/>
  <c r="O76" i="32" s="1"/>
  <c r="Y76" i="32" s="1"/>
  <c r="AJ79" i="32"/>
  <c r="S79" i="32"/>
  <c r="T79" i="32" s="1"/>
  <c r="AI79" i="32"/>
  <c r="W79" i="32"/>
  <c r="X79" i="32" s="1"/>
  <c r="P79" i="32"/>
  <c r="AB79" i="32"/>
  <c r="AC79" i="32" s="1"/>
  <c r="AJ117" i="30"/>
  <c r="AI117" i="30"/>
  <c r="S117" i="30"/>
  <c r="T117" i="30" s="1"/>
  <c r="W117" i="30" s="1"/>
  <c r="X117" i="30" s="1"/>
  <c r="Q117" i="30"/>
  <c r="AJ68" i="30"/>
  <c r="S68" i="30"/>
  <c r="T68" i="30" s="1"/>
  <c r="W68" i="30" s="1"/>
  <c r="X68" i="30" s="1"/>
  <c r="AI68" i="30"/>
  <c r="Q68" i="30"/>
  <c r="AJ153" i="30"/>
  <c r="S153" i="30"/>
  <c r="T153" i="30" s="1"/>
  <c r="AI153" i="30"/>
  <c r="N63" i="33"/>
  <c r="O63" i="33" s="1"/>
  <c r="U63" i="33"/>
  <c r="V63" i="33" s="1"/>
  <c r="AI220" i="33"/>
  <c r="S220" i="33"/>
  <c r="T220" i="33" s="1"/>
  <c r="AJ220" i="33"/>
  <c r="K129" i="33"/>
  <c r="K132" i="33"/>
  <c r="AJ132" i="28"/>
  <c r="AI132" i="28"/>
  <c r="P132" i="28"/>
  <c r="S132" i="28"/>
  <c r="T132" i="28" s="1"/>
  <c r="W132" i="28" s="1"/>
  <c r="X132" i="28" s="1"/>
  <c r="AB132" i="28"/>
  <c r="AC132" i="28" s="1"/>
  <c r="Y114" i="28"/>
  <c r="S76" i="28"/>
  <c r="T76" i="28" s="1"/>
  <c r="W76" i="28"/>
  <c r="X76" i="28" s="1"/>
  <c r="P76" i="28"/>
  <c r="AJ76" i="28"/>
  <c r="AB76" i="28"/>
  <c r="AI76" i="28"/>
  <c r="P165" i="31"/>
  <c r="Z165" i="31" s="1"/>
  <c r="Y165" i="31"/>
  <c r="P158" i="31"/>
  <c r="Q158" i="31" s="1"/>
  <c r="AB158" i="31"/>
  <c r="AI158" i="31"/>
  <c r="AJ158" i="31"/>
  <c r="S158" i="31"/>
  <c r="T158" i="31" s="1"/>
  <c r="W158" i="31" s="1"/>
  <c r="X158" i="31" s="1"/>
  <c r="AJ105" i="31"/>
  <c r="AB105" i="31"/>
  <c r="AI105" i="31"/>
  <c r="W105" i="31"/>
  <c r="S105" i="31"/>
  <c r="T105" i="31" s="1"/>
  <c r="P105" i="31"/>
  <c r="Q105" i="31" s="1"/>
  <c r="X105" i="31"/>
  <c r="W181" i="31"/>
  <c r="X181" i="31" s="1"/>
  <c r="AB181" i="31"/>
  <c r="AJ181" i="31"/>
  <c r="AI181" i="31"/>
  <c r="P181" i="31"/>
  <c r="S181" i="31"/>
  <c r="T181" i="31" s="1"/>
  <c r="AJ172" i="31"/>
  <c r="AB172" i="31"/>
  <c r="P172" i="31"/>
  <c r="Z172" i="31" s="1"/>
  <c r="AA172" i="31" s="1"/>
  <c r="S172" i="31"/>
  <c r="T172" i="31" s="1"/>
  <c r="AI172" i="31"/>
  <c r="W172" i="31"/>
  <c r="X172" i="31" s="1"/>
  <c r="Y126" i="31"/>
  <c r="AI73" i="31"/>
  <c r="P73" i="31"/>
  <c r="S73" i="31"/>
  <c r="T73" i="31" s="1"/>
  <c r="W73" i="31"/>
  <c r="X73" i="31" s="1"/>
  <c r="AJ73" i="31"/>
  <c r="AB73" i="31"/>
  <c r="P115" i="32"/>
  <c r="S154" i="32"/>
  <c r="T154" i="32" s="1"/>
  <c r="AJ154" i="32"/>
  <c r="AI154" i="32"/>
  <c r="P154" i="32"/>
  <c r="W154" i="32"/>
  <c r="X154" i="32" s="1"/>
  <c r="AB154" i="32"/>
  <c r="P187" i="32"/>
  <c r="K125" i="32"/>
  <c r="O9" i="32" s="1"/>
  <c r="U125" i="32"/>
  <c r="V125" i="32" s="1"/>
  <c r="N125" i="32"/>
  <c r="O125" i="32" s="1"/>
  <c r="U75" i="32"/>
  <c r="V75" i="32" s="1"/>
  <c r="N75" i="32"/>
  <c r="O75" i="32" s="1"/>
  <c r="S64" i="30"/>
  <c r="T64" i="30" s="1"/>
  <c r="W64" i="30" s="1"/>
  <c r="X64" i="30" s="1"/>
  <c r="AJ64" i="30"/>
  <c r="AI64" i="30"/>
  <c r="K106" i="30"/>
  <c r="K87" i="30"/>
  <c r="K201" i="33"/>
  <c r="K82" i="33"/>
  <c r="K98" i="33"/>
  <c r="Q161" i="33"/>
  <c r="Z161" i="33"/>
  <c r="AA161" i="33" s="1"/>
  <c r="P69" i="33"/>
  <c r="Z69" i="33" s="1"/>
  <c r="Q59" i="33"/>
  <c r="Z59" i="33"/>
  <c r="AA59" i="33" s="1"/>
  <c r="Q180" i="33"/>
  <c r="Z180" i="33"/>
  <c r="Z176" i="33"/>
  <c r="AC185" i="33"/>
  <c r="Q190" i="33"/>
  <c r="Q220" i="33"/>
  <c r="Z220" i="33"/>
  <c r="AE220" i="33" s="1"/>
  <c r="AC115" i="33"/>
  <c r="AE115" i="33"/>
  <c r="AF115" i="33" s="1"/>
  <c r="N204" i="33"/>
  <c r="O204" i="33" s="1"/>
  <c r="Y204" i="33" s="1"/>
  <c r="W177" i="33"/>
  <c r="X177" i="33" s="1"/>
  <c r="AB107" i="33"/>
  <c r="N165" i="33"/>
  <c r="O165" i="33" s="1"/>
  <c r="Y165" i="33" s="1"/>
  <c r="N197" i="33"/>
  <c r="O197" i="33" s="1"/>
  <c r="Y197" i="33" s="1"/>
  <c r="N98" i="33"/>
  <c r="O98" i="33" s="1"/>
  <c r="Y98" i="33" s="1"/>
  <c r="Y188" i="28"/>
  <c r="Y104" i="28"/>
  <c r="AJ86" i="28"/>
  <c r="AI86" i="28"/>
  <c r="AB86" i="28"/>
  <c r="S86" i="28"/>
  <c r="T86" i="28" s="1"/>
  <c r="W86" i="28" s="1"/>
  <c r="X86" i="28" s="1"/>
  <c r="P86" i="28"/>
  <c r="P89" i="31"/>
  <c r="AB89" i="31"/>
  <c r="AJ89" i="31"/>
  <c r="AI89" i="31"/>
  <c r="S89" i="31"/>
  <c r="T89" i="31" s="1"/>
  <c r="W89" i="31" s="1"/>
  <c r="X89" i="31" s="1"/>
  <c r="Y100" i="31"/>
  <c r="S116" i="31"/>
  <c r="T116" i="31" s="1"/>
  <c r="W116" i="31" s="1"/>
  <c r="X116" i="31" s="1"/>
  <c r="P116" i="31"/>
  <c r="AB116" i="31"/>
  <c r="AJ116" i="31"/>
  <c r="AI116" i="31"/>
  <c r="Y167" i="31"/>
  <c r="Y196" i="31"/>
  <c r="Y146" i="31"/>
  <c r="K82" i="32"/>
  <c r="K96" i="32"/>
  <c r="S174" i="30"/>
  <c r="T174" i="30" s="1"/>
  <c r="AI174" i="30"/>
  <c r="AJ174" i="30"/>
  <c r="Q174" i="30"/>
  <c r="AJ132" i="30"/>
  <c r="S132" i="30"/>
  <c r="T132" i="30" s="1"/>
  <c r="W132" i="30" s="1"/>
  <c r="X132" i="30" s="1"/>
  <c r="AI132" i="30"/>
  <c r="K188" i="30"/>
  <c r="AI52" i="30"/>
  <c r="AJ52" i="30"/>
  <c r="Q52" i="30"/>
  <c r="S52" i="30"/>
  <c r="T52" i="30" s="1"/>
  <c r="AJ121" i="30"/>
  <c r="S121" i="30"/>
  <c r="T121" i="30" s="1"/>
  <c r="AI121" i="30"/>
  <c r="AJ169" i="33"/>
  <c r="Q169" i="33"/>
  <c r="S169" i="33"/>
  <c r="T169" i="33" s="1"/>
  <c r="W169" i="33" s="1"/>
  <c r="X169" i="33" s="1"/>
  <c r="AI169" i="33"/>
  <c r="Y102" i="33"/>
  <c r="K121" i="33"/>
  <c r="Y75" i="28"/>
  <c r="AI64" i="28"/>
  <c r="AJ64" i="28"/>
  <c r="P64" i="28"/>
  <c r="Q64" i="28" s="1"/>
  <c r="AB64" i="28"/>
  <c r="S64" i="28"/>
  <c r="T64" i="28" s="1"/>
  <c r="W64" i="28"/>
  <c r="X64" i="28" s="1"/>
  <c r="Y133" i="28"/>
  <c r="AB194" i="28"/>
  <c r="AC194" i="28" s="1"/>
  <c r="W194" i="28"/>
  <c r="X194" i="28" s="1"/>
  <c r="P194" i="28"/>
  <c r="AJ194" i="28"/>
  <c r="AI194" i="28"/>
  <c r="S194" i="28"/>
  <c r="T194" i="28" s="1"/>
  <c r="Q194" i="28"/>
  <c r="Y136" i="28"/>
  <c r="Y160" i="31"/>
  <c r="Y166" i="31"/>
  <c r="AB220" i="31"/>
  <c r="AJ220" i="31"/>
  <c r="P220" i="31"/>
  <c r="S220" i="31"/>
  <c r="T220" i="31" s="1"/>
  <c r="AI220" i="31"/>
  <c r="W220" i="31"/>
  <c r="X220" i="31" s="1"/>
  <c r="Y123" i="31"/>
  <c r="AJ185" i="31"/>
  <c r="S185" i="31"/>
  <c r="T185" i="31" s="1"/>
  <c r="P185" i="31"/>
  <c r="Q185" i="31" s="1"/>
  <c r="AB185" i="31"/>
  <c r="AI185" i="31"/>
  <c r="W185" i="31"/>
  <c r="X185" i="31" s="1"/>
  <c r="W146" i="32"/>
  <c r="X146" i="32" s="1"/>
  <c r="AB146" i="32"/>
  <c r="P146" i="32"/>
  <c r="K98" i="30"/>
  <c r="K224" i="33"/>
  <c r="K175" i="33"/>
  <c r="U210" i="32"/>
  <c r="V210" i="32" s="1"/>
  <c r="N210" i="32"/>
  <c r="O210" i="32" s="1"/>
  <c r="Y210" i="32" s="1"/>
  <c r="P69" i="28"/>
  <c r="Q69" i="28" s="1"/>
  <c r="S69" i="28"/>
  <c r="T69" i="28" s="1"/>
  <c r="W69" i="28" s="1"/>
  <c r="X69" i="28" s="1"/>
  <c r="AJ69" i="28"/>
  <c r="AB69" i="28"/>
  <c r="AC69" i="28" s="1"/>
  <c r="AI69" i="28"/>
  <c r="AB96" i="28"/>
  <c r="AI96" i="28"/>
  <c r="P96" i="28"/>
  <c r="W96" i="28"/>
  <c r="X96" i="28" s="1"/>
  <c r="S96" i="28"/>
  <c r="T96" i="28" s="1"/>
  <c r="AJ96" i="28"/>
  <c r="P81" i="28"/>
  <c r="Q81" i="28" s="1"/>
  <c r="AI81" i="28"/>
  <c r="AB81" i="28"/>
  <c r="AC81" i="28" s="1"/>
  <c r="S81" i="28"/>
  <c r="T81" i="28" s="1"/>
  <c r="W81" i="28" s="1"/>
  <c r="X81" i="28" s="1"/>
  <c r="AJ81" i="28"/>
  <c r="AI112" i="28"/>
  <c r="S112" i="28"/>
  <c r="T112" i="28" s="1"/>
  <c r="W112" i="28" s="1"/>
  <c r="X112" i="28" s="1"/>
  <c r="AJ112" i="28"/>
  <c r="AB112" i="28"/>
  <c r="AC112" i="28" s="1"/>
  <c r="P112" i="28"/>
  <c r="Y137" i="28"/>
  <c r="Y171" i="31"/>
  <c r="S188" i="31"/>
  <c r="T188" i="31" s="1"/>
  <c r="W188" i="31" s="1"/>
  <c r="X188" i="31" s="1"/>
  <c r="P188" i="31"/>
  <c r="Q188" i="31" s="1"/>
  <c r="AB188" i="31"/>
  <c r="AI188" i="31"/>
  <c r="AJ188" i="31"/>
  <c r="P208" i="31"/>
  <c r="Q208" i="31" s="1"/>
  <c r="AJ208" i="31"/>
  <c r="AB208" i="31"/>
  <c r="AI208" i="31"/>
  <c r="S208" i="31"/>
  <c r="T208" i="31" s="1"/>
  <c r="W208" i="31" s="1"/>
  <c r="X208" i="31" s="1"/>
  <c r="Y63" i="31"/>
  <c r="Y62" i="31"/>
  <c r="K224" i="32"/>
  <c r="O13" i="32" s="1"/>
  <c r="P81" i="32"/>
  <c r="K162" i="32"/>
  <c r="K144" i="32"/>
  <c r="U153" i="32"/>
  <c r="V153" i="32" s="1"/>
  <c r="N153" i="32"/>
  <c r="O153" i="32" s="1"/>
  <c r="Y153" i="32" s="1"/>
  <c r="U170" i="32"/>
  <c r="V170" i="32" s="1"/>
  <c r="N170" i="32"/>
  <c r="O170" i="32" s="1"/>
  <c r="K62" i="30"/>
  <c r="AJ141" i="30"/>
  <c r="AI141" i="30"/>
  <c r="Q141" i="30"/>
  <c r="S141" i="30"/>
  <c r="T141" i="30" s="1"/>
  <c r="W141" i="30" s="1"/>
  <c r="X141" i="30" s="1"/>
  <c r="K93" i="30"/>
  <c r="K133" i="30"/>
  <c r="S219" i="30"/>
  <c r="T219" i="30" s="1"/>
  <c r="AI219" i="30"/>
  <c r="X219" i="30"/>
  <c r="AJ219" i="30"/>
  <c r="Q219" i="30"/>
  <c r="K134" i="33"/>
  <c r="AI185" i="33"/>
  <c r="AJ185" i="33"/>
  <c r="S185" i="33"/>
  <c r="T185" i="33" s="1"/>
  <c r="W185" i="33" s="1"/>
  <c r="X185" i="33"/>
  <c r="S146" i="28"/>
  <c r="T146" i="28" s="1"/>
  <c r="P146" i="28"/>
  <c r="AJ146" i="28"/>
  <c r="W146" i="28"/>
  <c r="X146" i="28" s="1"/>
  <c r="AI146" i="28"/>
  <c r="AB146" i="28"/>
  <c r="Y92" i="28"/>
  <c r="AB159" i="28"/>
  <c r="AC159" i="28" s="1"/>
  <c r="S159" i="28"/>
  <c r="T159" i="28" s="1"/>
  <c r="W159" i="28" s="1"/>
  <c r="X159" i="28" s="1"/>
  <c r="AJ159" i="28"/>
  <c r="AI159" i="28"/>
  <c r="Y152" i="28"/>
  <c r="P220" i="28"/>
  <c r="W220" i="28"/>
  <c r="X220" i="28" s="1"/>
  <c r="AI220" i="28"/>
  <c r="AB220" i="28"/>
  <c r="S220" i="28"/>
  <c r="T220" i="28" s="1"/>
  <c r="Q220" i="28"/>
  <c r="AJ220" i="28"/>
  <c r="AJ198" i="31"/>
  <c r="W198" i="31"/>
  <c r="X198" i="31" s="1"/>
  <c r="S198" i="31"/>
  <c r="T198" i="31" s="1"/>
  <c r="AB198" i="31"/>
  <c r="P198" i="31"/>
  <c r="Z198" i="31" s="1"/>
  <c r="AA198" i="31" s="1"/>
  <c r="AI198" i="31"/>
  <c r="Y133" i="31"/>
  <c r="AB174" i="31"/>
  <c r="P174" i="31"/>
  <c r="S174" i="31"/>
  <c r="T174" i="31" s="1"/>
  <c r="Q174" i="31"/>
  <c r="W174" i="31"/>
  <c r="X174" i="31" s="1"/>
  <c r="AJ174" i="31"/>
  <c r="AI174" i="31"/>
  <c r="Y104" i="31"/>
  <c r="AI69" i="31"/>
  <c r="AB69" i="31"/>
  <c r="AJ69" i="31"/>
  <c r="S69" i="31"/>
  <c r="T69" i="31" s="1"/>
  <c r="W69" i="31"/>
  <c r="X69" i="31" s="1"/>
  <c r="P69" i="31"/>
  <c r="Q69" i="31" s="1"/>
  <c r="AB218" i="31"/>
  <c r="P218" i="31"/>
  <c r="AJ218" i="31"/>
  <c r="AI218" i="31"/>
  <c r="S218" i="31"/>
  <c r="T218" i="31" s="1"/>
  <c r="W218" i="31" s="1"/>
  <c r="X218" i="31" s="1"/>
  <c r="AI116" i="32"/>
  <c r="AJ116" i="32"/>
  <c r="S116" i="32"/>
  <c r="T116" i="32" s="1"/>
  <c r="W116" i="32" s="1"/>
  <c r="X116" i="32" s="1"/>
  <c r="AB116" i="32"/>
  <c r="AC116" i="32" s="1"/>
  <c r="U183" i="32"/>
  <c r="V183" i="32" s="1"/>
  <c r="N183" i="32"/>
  <c r="O183" i="32" s="1"/>
  <c r="S106" i="32"/>
  <c r="T106" i="32" s="1"/>
  <c r="AJ106" i="32"/>
  <c r="AI106" i="32"/>
  <c r="W106" i="32"/>
  <c r="X106" i="32" s="1"/>
  <c r="AB106" i="32"/>
  <c r="AC106" i="32" s="1"/>
  <c r="K58" i="32"/>
  <c r="U58" i="32"/>
  <c r="V58" i="32" s="1"/>
  <c r="N58" i="32"/>
  <c r="O58" i="32" s="1"/>
  <c r="AB57" i="33"/>
  <c r="AI57" i="33"/>
  <c r="S57" i="33"/>
  <c r="T57" i="33" s="1"/>
  <c r="W57" i="33" s="1"/>
  <c r="X57" i="33" s="1"/>
  <c r="AJ57" i="33"/>
  <c r="AB162" i="33"/>
  <c r="Q162" i="33"/>
  <c r="AI162" i="33"/>
  <c r="AJ162" i="33"/>
  <c r="S162" i="33"/>
  <c r="T162" i="33" s="1"/>
  <c r="W162" i="33" s="1"/>
  <c r="X162" i="33" s="1"/>
  <c r="W124" i="33"/>
  <c r="Z124" i="33" s="1"/>
  <c r="AI124" i="33"/>
  <c r="AJ124" i="33"/>
  <c r="S124" i="33"/>
  <c r="T124" i="33" s="1"/>
  <c r="Q124" i="33"/>
  <c r="AB177" i="28"/>
  <c r="AI177" i="28"/>
  <c r="AJ177" i="28"/>
  <c r="O12" i="28"/>
  <c r="S177" i="28"/>
  <c r="T177" i="28" s="1"/>
  <c r="P177" i="28"/>
  <c r="Q177" i="28"/>
  <c r="W177" i="28"/>
  <c r="X177" i="28" s="1"/>
  <c r="AB172" i="28"/>
  <c r="AJ172" i="28"/>
  <c r="S172" i="28"/>
  <c r="T172" i="28" s="1"/>
  <c r="W172" i="28"/>
  <c r="X172" i="28" s="1"/>
  <c r="P172" i="28"/>
  <c r="AI172" i="28"/>
  <c r="Y176" i="28"/>
  <c r="Y110" i="31"/>
  <c r="P142" i="31"/>
  <c r="Y142" i="31"/>
  <c r="S54" i="31"/>
  <c r="T54" i="31" s="1"/>
  <c r="AI54" i="31"/>
  <c r="AB54" i="31"/>
  <c r="P54" i="31"/>
  <c r="Q54" i="31" s="1"/>
  <c r="W54" i="31"/>
  <c r="X54" i="31" s="1"/>
  <c r="AJ54" i="31"/>
  <c r="U102" i="32"/>
  <c r="V102" i="32" s="1"/>
  <c r="N102" i="32"/>
  <c r="O102" i="32" s="1"/>
  <c r="Y102" i="32" s="1"/>
  <c r="K107" i="30"/>
  <c r="AI215" i="30"/>
  <c r="AJ215" i="30"/>
  <c r="S215" i="30"/>
  <c r="T215" i="30" s="1"/>
  <c r="W215" i="30" s="1"/>
  <c r="X215" i="30" s="1"/>
  <c r="S116" i="30"/>
  <c r="T116" i="30" s="1"/>
  <c r="W116" i="30" s="1"/>
  <c r="X116" i="30" s="1"/>
  <c r="AJ116" i="30"/>
  <c r="AI116" i="30"/>
  <c r="K51" i="30"/>
  <c r="Q71" i="30"/>
  <c r="AJ71" i="30"/>
  <c r="AI71" i="30"/>
  <c r="S71" i="30"/>
  <c r="T71" i="30" s="1"/>
  <c r="AI104" i="30"/>
  <c r="S104" i="30"/>
  <c r="T104" i="30" s="1"/>
  <c r="AJ104" i="30"/>
  <c r="K88" i="30"/>
  <c r="K169" i="30"/>
  <c r="S73" i="33"/>
  <c r="T73" i="33" s="1"/>
  <c r="AJ73" i="33"/>
  <c r="AI73" i="33"/>
  <c r="AI84" i="28"/>
  <c r="P84" i="28"/>
  <c r="AJ84" i="28"/>
  <c r="S84" i="28"/>
  <c r="T84" i="28" s="1"/>
  <c r="W84" i="28" s="1"/>
  <c r="X84" i="28" s="1"/>
  <c r="AB84" i="28"/>
  <c r="AC84" i="28" s="1"/>
  <c r="Y110" i="28"/>
  <c r="AJ91" i="28"/>
  <c r="AB91" i="28"/>
  <c r="AI91" i="28"/>
  <c r="Q91" i="28"/>
  <c r="S91" i="28"/>
  <c r="T91" i="28" s="1"/>
  <c r="W91" i="28" s="1"/>
  <c r="Z91" i="28" s="1"/>
  <c r="AA91" i="28" s="1"/>
  <c r="AI184" i="28"/>
  <c r="S184" i="28"/>
  <c r="T184" i="28" s="1"/>
  <c r="W184" i="28" s="1"/>
  <c r="X184" i="28" s="1"/>
  <c r="AJ184" i="28"/>
  <c r="AB184" i="28"/>
  <c r="AC184" i="28" s="1"/>
  <c r="P184" i="28"/>
  <c r="AI211" i="31"/>
  <c r="AJ211" i="31"/>
  <c r="S211" i="31"/>
  <c r="T211" i="31" s="1"/>
  <c r="W211" i="31" s="1"/>
  <c r="X211" i="31" s="1"/>
  <c r="Q211" i="31"/>
  <c r="AB211" i="31"/>
  <c r="P94" i="31"/>
  <c r="Q94" i="31" s="1"/>
  <c r="Y94" i="31"/>
  <c r="Y127" i="31"/>
  <c r="Y180" i="31"/>
  <c r="AI103" i="31"/>
  <c r="P103" i="31"/>
  <c r="W103" i="31"/>
  <c r="X103" i="31" s="1"/>
  <c r="AB103" i="31"/>
  <c r="S103" i="31"/>
  <c r="T103" i="31" s="1"/>
  <c r="AJ103" i="31"/>
  <c r="Q103" i="31"/>
  <c r="AJ179" i="31"/>
  <c r="AB179" i="31"/>
  <c r="W179" i="31"/>
  <c r="X179" i="31" s="1"/>
  <c r="S179" i="31"/>
  <c r="T179" i="31" s="1"/>
  <c r="AI179" i="31"/>
  <c r="P179" i="31"/>
  <c r="Q179" i="31" s="1"/>
  <c r="Y186" i="31"/>
  <c r="K221" i="32"/>
  <c r="K210" i="32"/>
  <c r="AI224" i="30"/>
  <c r="AJ224" i="30"/>
  <c r="S224" i="30"/>
  <c r="T224" i="30" s="1"/>
  <c r="Q224" i="30"/>
  <c r="AB92" i="30"/>
  <c r="AB70" i="30"/>
  <c r="P144" i="30"/>
  <c r="Z144" i="30" s="1"/>
  <c r="AA144" i="30" s="1"/>
  <c r="AB189" i="30"/>
  <c r="W150" i="30"/>
  <c r="X150" i="30" s="1"/>
  <c r="P146" i="30"/>
  <c r="Z146" i="30" s="1"/>
  <c r="AA146" i="30" s="1"/>
  <c r="AB105" i="30"/>
  <c r="P132" i="30"/>
  <c r="Z132" i="30" s="1"/>
  <c r="P204" i="30"/>
  <c r="W55" i="30"/>
  <c r="X55" i="30" s="1"/>
  <c r="AB160" i="30"/>
  <c r="P163" i="30"/>
  <c r="Z163" i="30" s="1"/>
  <c r="AA163" i="30" s="1"/>
  <c r="P77" i="30"/>
  <c r="Z77" i="30" s="1"/>
  <c r="W223" i="30"/>
  <c r="X223" i="30" s="1"/>
  <c r="W104" i="30"/>
  <c r="X104" i="30" s="1"/>
  <c r="AA72" i="30"/>
  <c r="AB55" i="30"/>
  <c r="AB174" i="30"/>
  <c r="W105" i="30"/>
  <c r="X105" i="30" s="1"/>
  <c r="AB166" i="30"/>
  <c r="AC166" i="30" s="1"/>
  <c r="P104" i="30"/>
  <c r="P54" i="30"/>
  <c r="AB184" i="30"/>
  <c r="W204" i="30"/>
  <c r="X204" i="30" s="1"/>
  <c r="Z117" i="30"/>
  <c r="AA117" i="30" s="1"/>
  <c r="AB144" i="30"/>
  <c r="AB114" i="30"/>
  <c r="AC172" i="30"/>
  <c r="AE172" i="30"/>
  <c r="AF172" i="30" s="1"/>
  <c r="W76" i="30"/>
  <c r="X76" i="30" s="1"/>
  <c r="N77" i="30"/>
  <c r="O77" i="30" s="1"/>
  <c r="Y77" i="30" s="1"/>
  <c r="N149" i="30"/>
  <c r="O149" i="30" s="1"/>
  <c r="Y149" i="30" s="1"/>
  <c r="N133" i="30"/>
  <c r="O133" i="30" s="1"/>
  <c r="Y133" i="30" s="1"/>
  <c r="N92" i="30"/>
  <c r="O92" i="30" s="1"/>
  <c r="Y92" i="30" s="1"/>
  <c r="N142" i="30"/>
  <c r="O142" i="30" s="1"/>
  <c r="Y142" i="30" s="1"/>
  <c r="N96" i="30"/>
  <c r="O96" i="30" s="1"/>
  <c r="Y96" i="30" s="1"/>
  <c r="N84" i="30"/>
  <c r="O84" i="30" s="1"/>
  <c r="Y84" i="30" s="1"/>
  <c r="N183" i="30"/>
  <c r="O183" i="30" s="1"/>
  <c r="Y183" i="30" s="1"/>
  <c r="N56" i="30"/>
  <c r="O56" i="30" s="1"/>
  <c r="Y56" i="30" s="1"/>
  <c r="N98" i="30"/>
  <c r="O98" i="30" s="1"/>
  <c r="Y98" i="30" s="1"/>
  <c r="N208" i="30"/>
  <c r="O208" i="30" s="1"/>
  <c r="Y208" i="30" s="1"/>
  <c r="N108" i="30"/>
  <c r="O108" i="30" s="1"/>
  <c r="Y108" i="30" s="1"/>
  <c r="N160" i="30"/>
  <c r="O160" i="30" s="1"/>
  <c r="Y160" i="30" s="1"/>
  <c r="N224" i="30"/>
  <c r="O224" i="30" s="1"/>
  <c r="Y224" i="30" s="1"/>
  <c r="N100" i="30"/>
  <c r="O100" i="30" s="1"/>
  <c r="Y100" i="30" s="1"/>
  <c r="N197" i="30"/>
  <c r="O197" i="30" s="1"/>
  <c r="Y197" i="30" s="1"/>
  <c r="N180" i="30"/>
  <c r="O180" i="30" s="1"/>
  <c r="Y180" i="30" s="1"/>
  <c r="AJ53" i="30"/>
  <c r="AI53" i="30"/>
  <c r="S53" i="30"/>
  <c r="T53" i="30" s="1"/>
  <c r="AJ72" i="30"/>
  <c r="S72" i="30"/>
  <c r="T72" i="30" s="1"/>
  <c r="AI72" i="30"/>
  <c r="X72" i="30"/>
  <c r="Q72" i="30"/>
  <c r="S165" i="30"/>
  <c r="T165" i="30" s="1"/>
  <c r="W165" i="30" s="1"/>
  <c r="X165" i="30" s="1"/>
  <c r="AI165" i="30"/>
  <c r="AJ165" i="30"/>
  <c r="K146" i="33"/>
  <c r="AJ217" i="28"/>
  <c r="AI217" i="28"/>
  <c r="AB217" i="28"/>
  <c r="P217" i="28"/>
  <c r="S217" i="28"/>
  <c r="T217" i="28" s="1"/>
  <c r="W217" i="28" s="1"/>
  <c r="X217" i="28" s="1"/>
  <c r="P179" i="28"/>
  <c r="W179" i="28"/>
  <c r="X179" i="28" s="1"/>
  <c r="AJ179" i="28"/>
  <c r="AB179" i="28"/>
  <c r="S179" i="28"/>
  <c r="T179" i="28" s="1"/>
  <c r="AI179" i="28"/>
  <c r="P116" i="28"/>
  <c r="AJ116" i="28"/>
  <c r="AI116" i="28"/>
  <c r="AB116" i="28"/>
  <c r="S116" i="28"/>
  <c r="T116" i="28" s="1"/>
  <c r="W116" i="28" s="1"/>
  <c r="X116" i="28" s="1"/>
  <c r="Y59" i="28"/>
  <c r="AJ71" i="28"/>
  <c r="W71" i="28"/>
  <c r="X71" i="28" s="1"/>
  <c r="P71" i="28"/>
  <c r="AI71" i="28"/>
  <c r="AB71" i="28"/>
  <c r="AC71" i="28" s="1"/>
  <c r="S71" i="28"/>
  <c r="T71" i="28" s="1"/>
  <c r="AJ53" i="28"/>
  <c r="P53" i="28"/>
  <c r="AI53" i="28"/>
  <c r="W53" i="28"/>
  <c r="X53" i="28" s="1"/>
  <c r="AB53" i="28"/>
  <c r="S53" i="28"/>
  <c r="T53" i="28" s="1"/>
  <c r="Y225" i="28"/>
  <c r="P192" i="31"/>
  <c r="AB192" i="31"/>
  <c r="AI192" i="31"/>
  <c r="AJ192" i="31"/>
  <c r="S192" i="31"/>
  <c r="T192" i="31" s="1"/>
  <c r="W192" i="31" s="1"/>
  <c r="X192" i="31" s="1"/>
  <c r="Y130" i="31"/>
  <c r="Y156" i="31"/>
  <c r="S148" i="31"/>
  <c r="T148" i="31" s="1"/>
  <c r="AJ148" i="31"/>
  <c r="AI148" i="31"/>
  <c r="AB148" i="31"/>
  <c r="P148" i="31"/>
  <c r="Z148" i="31" s="1"/>
  <c r="AA148" i="31" s="1"/>
  <c r="W148" i="31"/>
  <c r="X148" i="31" s="1"/>
  <c r="Y60" i="31"/>
  <c r="U161" i="32"/>
  <c r="V161" i="32" s="1"/>
  <c r="N161" i="32"/>
  <c r="O161" i="32" s="1"/>
  <c r="U79" i="32"/>
  <c r="V79" i="32" s="1"/>
  <c r="N79" i="32"/>
  <c r="O79" i="32" s="1"/>
  <c r="K176" i="30"/>
  <c r="AJ145" i="30"/>
  <c r="AI145" i="30"/>
  <c r="S145" i="30"/>
  <c r="T145" i="30" s="1"/>
  <c r="W145" i="30" s="1"/>
  <c r="X145" i="30" s="1"/>
  <c r="Q145" i="30"/>
  <c r="AJ91" i="33"/>
  <c r="AI91" i="33"/>
  <c r="S91" i="33"/>
  <c r="T91" i="33" s="1"/>
  <c r="W91" i="33" s="1"/>
  <c r="X91" i="33" s="1"/>
  <c r="Q91" i="33"/>
  <c r="AI218" i="33"/>
  <c r="S218" i="33"/>
  <c r="T218" i="33" s="1"/>
  <c r="W218" i="33" s="1"/>
  <c r="X218" i="33" s="1"/>
  <c r="AJ218" i="33"/>
  <c r="Q218" i="33"/>
  <c r="N152" i="33"/>
  <c r="O152" i="33" s="1"/>
  <c r="U152" i="33"/>
  <c r="V152" i="33" s="1"/>
  <c r="Y152" i="33" s="1"/>
  <c r="S94" i="33"/>
  <c r="T94" i="33" s="1"/>
  <c r="W94" i="33" s="1"/>
  <c r="X94" i="33" s="1"/>
  <c r="AI94" i="33"/>
  <c r="AJ94" i="33"/>
  <c r="K103" i="33"/>
  <c r="P114" i="28"/>
  <c r="AJ114" i="28"/>
  <c r="AI114" i="28"/>
  <c r="AB114" i="28"/>
  <c r="S114" i="28"/>
  <c r="T114" i="28" s="1"/>
  <c r="W114" i="28" s="1"/>
  <c r="X114" i="28"/>
  <c r="Y99" i="28"/>
  <c r="AJ60" i="28"/>
  <c r="AI60" i="28"/>
  <c r="S60" i="28"/>
  <c r="T60" i="28" s="1"/>
  <c r="W60" i="28" s="1"/>
  <c r="X60" i="28" s="1"/>
  <c r="AB60" i="28"/>
  <c r="AC60" i="28" s="1"/>
  <c r="P60" i="28"/>
  <c r="Y76" i="28"/>
  <c r="AJ212" i="31"/>
  <c r="AI212" i="31"/>
  <c r="S212" i="31"/>
  <c r="T212" i="31" s="1"/>
  <c r="W212" i="31" s="1"/>
  <c r="P212" i="31"/>
  <c r="AB212" i="31"/>
  <c r="X212" i="31"/>
  <c r="AB168" i="31"/>
  <c r="AJ168" i="31"/>
  <c r="AI168" i="31"/>
  <c r="S168" i="31"/>
  <c r="T168" i="31" s="1"/>
  <c r="W168" i="31" s="1"/>
  <c r="X168" i="31" s="1"/>
  <c r="P168" i="31"/>
  <c r="AJ84" i="31"/>
  <c r="S84" i="31"/>
  <c r="T84" i="31" s="1"/>
  <c r="W84" i="31" s="1"/>
  <c r="X84" i="31" s="1"/>
  <c r="AI84" i="31"/>
  <c r="P84" i="31"/>
  <c r="Q84" i="31" s="1"/>
  <c r="AB84" i="31"/>
  <c r="S219" i="31"/>
  <c r="T219" i="31" s="1"/>
  <c r="AI219" i="31"/>
  <c r="AB219" i="31"/>
  <c r="AJ219" i="31"/>
  <c r="P219" i="31"/>
  <c r="Q219" i="31" s="1"/>
  <c r="W219" i="31"/>
  <c r="X219" i="31" s="1"/>
  <c r="S126" i="31"/>
  <c r="T126" i="31" s="1"/>
  <c r="AI126" i="31"/>
  <c r="W126" i="31"/>
  <c r="X126" i="31" s="1"/>
  <c r="AB126" i="31"/>
  <c r="P126" i="31"/>
  <c r="Q126" i="31" s="1"/>
  <c r="AJ126" i="31"/>
  <c r="Y98" i="32"/>
  <c r="Y99" i="32"/>
  <c r="AA62" i="32"/>
  <c r="AE62" i="32"/>
  <c r="AF62" i="32" s="1"/>
  <c r="AA118" i="32"/>
  <c r="AE118" i="32"/>
  <c r="AF118" i="32" s="1"/>
  <c r="AA168" i="32"/>
  <c r="S211" i="32"/>
  <c r="T211" i="32" s="1"/>
  <c r="W211" i="32" s="1"/>
  <c r="X211" i="32" s="1"/>
  <c r="AI211" i="32"/>
  <c r="AJ211" i="32"/>
  <c r="AB211" i="32"/>
  <c r="P211" i="32"/>
  <c r="Q211" i="32" s="1"/>
  <c r="P23" i="35"/>
  <c r="H45" i="19"/>
  <c r="O23" i="35"/>
  <c r="AJ121" i="32"/>
  <c r="S121" i="32"/>
  <c r="T121" i="32" s="1"/>
  <c r="AI121" i="32"/>
  <c r="Q121" i="32"/>
  <c r="W121" i="32"/>
  <c r="X121" i="32" s="1"/>
  <c r="P121" i="32"/>
  <c r="AB121" i="32"/>
  <c r="AE94" i="32"/>
  <c r="AF94" i="32" s="1"/>
  <c r="AE201" i="32"/>
  <c r="AF201" i="32" s="1"/>
  <c r="AJ64" i="32"/>
  <c r="S64" i="32"/>
  <c r="T64" i="32" s="1"/>
  <c r="W64" i="32" s="1"/>
  <c r="X64" i="32" s="1"/>
  <c r="AI64" i="32"/>
  <c r="P64" i="32"/>
  <c r="AB64" i="32"/>
  <c r="X62" i="32"/>
  <c r="Z95" i="32"/>
  <c r="Z99" i="32"/>
  <c r="S192" i="32"/>
  <c r="T192" i="32" s="1"/>
  <c r="W192" i="32" s="1"/>
  <c r="X192" i="32" s="1"/>
  <c r="AI192" i="32"/>
  <c r="AJ192" i="32"/>
  <c r="AB192" i="32"/>
  <c r="P192" i="32"/>
  <c r="X123" i="32"/>
  <c r="Z52" i="32"/>
  <c r="S220" i="32"/>
  <c r="T220" i="32" s="1"/>
  <c r="AI220" i="32"/>
  <c r="AJ220" i="32"/>
  <c r="AB220" i="32"/>
  <c r="W220" i="32"/>
  <c r="X220" i="32" s="1"/>
  <c r="P220" i="32"/>
  <c r="Q220" i="32" s="1"/>
  <c r="AZ352" i="1"/>
  <c r="AX342" i="1"/>
  <c r="AX343" i="1" s="1"/>
  <c r="AY342" i="1"/>
  <c r="AY343" i="1" s="1"/>
  <c r="AY349" i="1"/>
  <c r="AZ342" i="1"/>
  <c r="AZ343" i="1" s="1"/>
  <c r="AX349" i="1"/>
  <c r="BA349" i="1" s="1"/>
  <c r="AI221" i="29"/>
  <c r="AI110" i="29"/>
  <c r="W171" i="29"/>
  <c r="X171" i="29" s="1"/>
  <c r="S107" i="29"/>
  <c r="T107" i="29" s="1"/>
  <c r="W107" i="29" s="1"/>
  <c r="X107" i="29" s="1"/>
  <c r="P171" i="29"/>
  <c r="AJ171" i="29"/>
  <c r="AJ105" i="29"/>
  <c r="AI149" i="32"/>
  <c r="AJ149" i="32"/>
  <c r="S149" i="32"/>
  <c r="T149" i="32" s="1"/>
  <c r="W149" i="32"/>
  <c r="X149" i="32" s="1"/>
  <c r="AB149" i="32"/>
  <c r="P149" i="32"/>
  <c r="Q149" i="32" s="1"/>
  <c r="S189" i="32"/>
  <c r="T189" i="32" s="1"/>
  <c r="W189" i="32" s="1"/>
  <c r="X189" i="32" s="1"/>
  <c r="AI189" i="32"/>
  <c r="AJ189" i="32"/>
  <c r="P189" i="32"/>
  <c r="Q189" i="32" s="1"/>
  <c r="AB189" i="32"/>
  <c r="AC99" i="32"/>
  <c r="AE99" i="32"/>
  <c r="AC78" i="32"/>
  <c r="AJ135" i="32"/>
  <c r="S135" i="32"/>
  <c r="T135" i="32" s="1"/>
  <c r="W135" i="32" s="1"/>
  <c r="X135" i="32" s="1"/>
  <c r="AI135" i="32"/>
  <c r="AB135" i="32"/>
  <c r="P135" i="32"/>
  <c r="AH176" i="32"/>
  <c r="AG176" i="32"/>
  <c r="AC158" i="32"/>
  <c r="Z84" i="32"/>
  <c r="Z163" i="32"/>
  <c r="AA163" i="32" s="1"/>
  <c r="AC59" i="32"/>
  <c r="AI148" i="32"/>
  <c r="AJ148" i="32"/>
  <c r="S148" i="32"/>
  <c r="T148" i="32" s="1"/>
  <c r="P148" i="32"/>
  <c r="AB148" i="32"/>
  <c r="W148" i="32"/>
  <c r="X148" i="32" s="1"/>
  <c r="AB105" i="29"/>
  <c r="AC105" i="29" s="1"/>
  <c r="W135" i="29"/>
  <c r="X135" i="29" s="1"/>
  <c r="S221" i="29"/>
  <c r="T221" i="29" s="1"/>
  <c r="AJ110" i="29"/>
  <c r="AA175" i="29"/>
  <c r="AI171" i="29"/>
  <c r="X120" i="32"/>
  <c r="AJ54" i="32"/>
  <c r="S54" i="32"/>
  <c r="T54" i="32" s="1"/>
  <c r="AI54" i="32"/>
  <c r="W54" i="32"/>
  <c r="X54" i="32" s="1"/>
  <c r="AB54" i="32"/>
  <c r="P54" i="32"/>
  <c r="Q54" i="32" s="1"/>
  <c r="S203" i="32"/>
  <c r="T203" i="32" s="1"/>
  <c r="AJ203" i="32"/>
  <c r="AI203" i="32"/>
  <c r="P203" i="32"/>
  <c r="Q203" i="32" s="1"/>
  <c r="AB203" i="32"/>
  <c r="W203" i="32"/>
  <c r="X203" i="32" s="1"/>
  <c r="AI133" i="32"/>
  <c r="S133" i="32"/>
  <c r="T133" i="32" s="1"/>
  <c r="W133" i="32" s="1"/>
  <c r="X133" i="32" s="1"/>
  <c r="AJ133" i="32"/>
  <c r="AB133" i="32"/>
  <c r="P133" i="32"/>
  <c r="Z78" i="32"/>
  <c r="AA78" i="32" s="1"/>
  <c r="AI69" i="32"/>
  <c r="AJ69" i="32"/>
  <c r="S69" i="32"/>
  <c r="T69" i="32" s="1"/>
  <c r="W69" i="32" s="1"/>
  <c r="X69" i="32" s="1"/>
  <c r="P69" i="32"/>
  <c r="Q69" i="32" s="1"/>
  <c r="AB69" i="32"/>
  <c r="AI213" i="32"/>
  <c r="AJ213" i="32"/>
  <c r="Q213" i="32"/>
  <c r="S213" i="32"/>
  <c r="T213" i="32" s="1"/>
  <c r="W213" i="32" s="1"/>
  <c r="X213" i="32" s="1"/>
  <c r="P213" i="32"/>
  <c r="AB213" i="32"/>
  <c r="Q119" i="32"/>
  <c r="P23" i="36"/>
  <c r="O23" i="36"/>
  <c r="H60" i="19"/>
  <c r="AI117" i="32"/>
  <c r="S117" i="32"/>
  <c r="T117" i="32" s="1"/>
  <c r="W117" i="32" s="1"/>
  <c r="X117" i="32" s="1"/>
  <c r="AJ117" i="32"/>
  <c r="AB117" i="32"/>
  <c r="P117" i="32"/>
  <c r="Q117" i="32" s="1"/>
  <c r="AA56" i="32"/>
  <c r="S169" i="32"/>
  <c r="T169" i="32" s="1"/>
  <c r="W169" i="32" s="1"/>
  <c r="X169" i="32" s="1"/>
  <c r="AI169" i="32"/>
  <c r="AJ169" i="32"/>
  <c r="AB169" i="32"/>
  <c r="P169" i="32"/>
  <c r="Q169" i="32" s="1"/>
  <c r="Q110" i="29"/>
  <c r="J57" i="26"/>
  <c r="J61" i="26"/>
  <c r="K130" i="27"/>
  <c r="K51" i="27"/>
  <c r="K178" i="27"/>
  <c r="K78" i="27"/>
  <c r="AI60" i="32"/>
  <c r="S60" i="32"/>
  <c r="T60" i="32" s="1"/>
  <c r="W60" i="32" s="1"/>
  <c r="X60" i="32" s="1"/>
  <c r="AJ60" i="32"/>
  <c r="AB60" i="32"/>
  <c r="P60" i="32"/>
  <c r="AH218" i="1"/>
  <c r="S198" i="32"/>
  <c r="T198" i="32" s="1"/>
  <c r="AI198" i="32"/>
  <c r="AJ198" i="32"/>
  <c r="W198" i="32"/>
  <c r="X198" i="32" s="1"/>
  <c r="P198" i="32"/>
  <c r="AB198" i="32"/>
  <c r="AJ147" i="32"/>
  <c r="S147" i="32"/>
  <c r="T147" i="32" s="1"/>
  <c r="AI147" i="32"/>
  <c r="AB147" i="32"/>
  <c r="P147" i="32"/>
  <c r="W147" i="32"/>
  <c r="X147" i="32" s="1"/>
  <c r="Z66" i="32"/>
  <c r="AC143" i="32"/>
  <c r="S155" i="32"/>
  <c r="T155" i="32" s="1"/>
  <c r="AI155" i="32"/>
  <c r="AJ155" i="32"/>
  <c r="W155" i="32"/>
  <c r="X155" i="32" s="1"/>
  <c r="AB155" i="32"/>
  <c r="P155" i="32"/>
  <c r="Q155" i="32" s="1"/>
  <c r="AJ101" i="32"/>
  <c r="S101" i="32"/>
  <c r="T101" i="32" s="1"/>
  <c r="AI101" i="32"/>
  <c r="W101" i="32"/>
  <c r="X101" i="32" s="1"/>
  <c r="P101" i="32"/>
  <c r="AB101" i="32"/>
  <c r="S137" i="32"/>
  <c r="T137" i="32" s="1"/>
  <c r="W137" i="32" s="1"/>
  <c r="X137" i="32" s="1"/>
  <c r="AI137" i="32"/>
  <c r="AJ137" i="32"/>
  <c r="P137" i="32"/>
  <c r="AB137" i="32"/>
  <c r="AJ167" i="32"/>
  <c r="S167" i="32"/>
  <c r="T167" i="32" s="1"/>
  <c r="W167" i="32" s="1"/>
  <c r="X167" i="32" s="1"/>
  <c r="AI167" i="32"/>
  <c r="AB167" i="32"/>
  <c r="P167" i="32"/>
  <c r="AI204" i="32"/>
  <c r="AJ204" i="32"/>
  <c r="S204" i="32"/>
  <c r="T204" i="32" s="1"/>
  <c r="P204" i="32"/>
  <c r="AB204" i="32"/>
  <c r="W204" i="32"/>
  <c r="X204" i="32" s="1"/>
  <c r="S83" i="32"/>
  <c r="T83" i="32" s="1"/>
  <c r="W83" i="32" s="1"/>
  <c r="X83" i="32" s="1"/>
  <c r="AJ83" i="32"/>
  <c r="AI83" i="32"/>
  <c r="P83" i="32"/>
  <c r="Q83" i="32" s="1"/>
  <c r="AB83" i="32"/>
  <c r="S97" i="32"/>
  <c r="T97" i="32" s="1"/>
  <c r="AI97" i="32"/>
  <c r="AJ97" i="32"/>
  <c r="P97" i="32"/>
  <c r="Q97" i="32" s="1"/>
  <c r="W97" i="32"/>
  <c r="X97" i="32" s="1"/>
  <c r="AB97" i="32"/>
  <c r="AC188" i="32"/>
  <c r="AI182" i="32"/>
  <c r="AJ182" i="32"/>
  <c r="S182" i="32"/>
  <c r="T182" i="32" s="1"/>
  <c r="W182" i="32"/>
  <c r="X182" i="32" s="1"/>
  <c r="P182" i="32"/>
  <c r="AB182" i="32"/>
  <c r="P92" i="32"/>
  <c r="P59" i="32"/>
  <c r="AJ104" i="29"/>
  <c r="P104" i="29"/>
  <c r="Q104" i="29" s="1"/>
  <c r="S57" i="29"/>
  <c r="T57" i="29" s="1"/>
  <c r="W57" i="29" s="1"/>
  <c r="X57" i="29" s="1"/>
  <c r="J148" i="26"/>
  <c r="J60" i="26"/>
  <c r="AI180" i="32"/>
  <c r="S180" i="32"/>
  <c r="T180" i="32" s="1"/>
  <c r="AJ180" i="32"/>
  <c r="AB180" i="32"/>
  <c r="W180" i="32"/>
  <c r="X180" i="32" s="1"/>
  <c r="P180" i="32"/>
  <c r="Q180" i="32" s="1"/>
  <c r="AH216" i="1"/>
  <c r="AC222" i="1"/>
  <c r="AN225" i="1" s="1"/>
  <c r="AM197" i="1" s="1"/>
  <c r="AC56" i="32"/>
  <c r="AE56" i="32"/>
  <c r="AF56" i="32" s="1"/>
  <c r="AI55" i="32"/>
  <c r="S55" i="32"/>
  <c r="T55" i="32" s="1"/>
  <c r="AJ55" i="32"/>
  <c r="P55" i="32"/>
  <c r="Q55" i="32" s="1"/>
  <c r="AB55" i="32"/>
  <c r="W55" i="32"/>
  <c r="X55" i="32" s="1"/>
  <c r="AE215" i="32"/>
  <c r="AF215" i="32" s="1"/>
  <c r="AI164" i="32"/>
  <c r="S164" i="32"/>
  <c r="T164" i="32" s="1"/>
  <c r="W164" i="32" s="1"/>
  <c r="X164" i="32" s="1"/>
  <c r="AJ164" i="32"/>
  <c r="P164" i="32"/>
  <c r="AB164" i="32"/>
  <c r="AJ108" i="32"/>
  <c r="Q108" i="32"/>
  <c r="S108" i="32"/>
  <c r="T108" i="32" s="1"/>
  <c r="W108" i="32" s="1"/>
  <c r="X108" i="32" s="1"/>
  <c r="AI108" i="32"/>
  <c r="P108" i="32"/>
  <c r="AB108" i="32"/>
  <c r="AJ104" i="32"/>
  <c r="Q104" i="32"/>
  <c r="S104" i="32"/>
  <c r="T104" i="32" s="1"/>
  <c r="AI104" i="32"/>
  <c r="P104" i="32"/>
  <c r="W104" i="32"/>
  <c r="X104" i="32" s="1"/>
  <c r="AB104" i="32"/>
  <c r="AI184" i="32"/>
  <c r="S184" i="32"/>
  <c r="T184" i="32" s="1"/>
  <c r="W184" i="32" s="1"/>
  <c r="X184" i="32" s="1"/>
  <c r="AJ184" i="32"/>
  <c r="AB184" i="32"/>
  <c r="P184" i="32"/>
  <c r="W72" i="29"/>
  <c r="X72" i="29" s="1"/>
  <c r="P72" i="29"/>
  <c r="AB72" i="29"/>
  <c r="AC72" i="29" s="1"/>
  <c r="AI205" i="32"/>
  <c r="AJ205" i="32"/>
  <c r="S205" i="32"/>
  <c r="T205" i="32" s="1"/>
  <c r="W205" i="32"/>
  <c r="X205" i="32" s="1"/>
  <c r="AB205" i="32"/>
  <c r="P205" i="32"/>
  <c r="AJ199" i="32"/>
  <c r="S199" i="32"/>
  <c r="T199" i="32" s="1"/>
  <c r="AI199" i="32"/>
  <c r="AB199" i="32"/>
  <c r="P199" i="32"/>
  <c r="Q199" i="32" s="1"/>
  <c r="W199" i="32"/>
  <c r="X199" i="32" s="1"/>
  <c r="AI85" i="32"/>
  <c r="S85" i="32"/>
  <c r="T85" i="32" s="1"/>
  <c r="W85" i="32" s="1"/>
  <c r="X85" i="32" s="1"/>
  <c r="AJ85" i="32"/>
  <c r="P85" i="32"/>
  <c r="Q85" i="32" s="1"/>
  <c r="AB85" i="32"/>
  <c r="AC219" i="32"/>
  <c r="AE219" i="32"/>
  <c r="AF219" i="32" s="1"/>
  <c r="Q181" i="29"/>
  <c r="AI104" i="29"/>
  <c r="W105" i="29"/>
  <c r="X105" i="29" s="1"/>
  <c r="AJ57" i="29"/>
  <c r="X118" i="32"/>
  <c r="AI197" i="32"/>
  <c r="AJ197" i="32"/>
  <c r="S197" i="32"/>
  <c r="T197" i="32" s="1"/>
  <c r="W197" i="32"/>
  <c r="X197" i="32" s="1"/>
  <c r="AB197" i="32"/>
  <c r="P197" i="32"/>
  <c r="S67" i="32"/>
  <c r="T67" i="32" s="1"/>
  <c r="AJ67" i="32"/>
  <c r="AI67" i="32"/>
  <c r="W67" i="32"/>
  <c r="X67" i="32" s="1"/>
  <c r="P67" i="32"/>
  <c r="AB67" i="32"/>
  <c r="AJ132" i="32"/>
  <c r="S132" i="32"/>
  <c r="T132" i="32" s="1"/>
  <c r="W132" i="32" s="1"/>
  <c r="X132" i="32" s="1"/>
  <c r="AI132" i="32"/>
  <c r="AB132" i="32"/>
  <c r="P132" i="32"/>
  <c r="Q132" i="32" s="1"/>
  <c r="Z105" i="32"/>
  <c r="AJ73" i="32"/>
  <c r="AI73" i="32"/>
  <c r="S73" i="32"/>
  <c r="T73" i="32" s="1"/>
  <c r="P73" i="32"/>
  <c r="Z73" i="32" s="1"/>
  <c r="AA73" i="32" s="1"/>
  <c r="W73" i="32"/>
  <c r="X73" i="32" s="1"/>
  <c r="AB73" i="32"/>
  <c r="AG74" i="32"/>
  <c r="AH74" i="32"/>
  <c r="AI93" i="32"/>
  <c r="S93" i="32"/>
  <c r="T93" i="32" s="1"/>
  <c r="W93" i="32" s="1"/>
  <c r="X93" i="32" s="1"/>
  <c r="AJ93" i="32"/>
  <c r="P93" i="32"/>
  <c r="AB93" i="32"/>
  <c r="AJ138" i="32"/>
  <c r="S138" i="32"/>
  <c r="T138" i="32" s="1"/>
  <c r="W138" i="32" s="1"/>
  <c r="X138" i="32" s="1"/>
  <c r="AI138" i="32"/>
  <c r="AB138" i="32"/>
  <c r="P138" i="32"/>
  <c r="Q138" i="32" s="1"/>
  <c r="P158" i="32"/>
  <c r="Q163" i="32"/>
  <c r="P57" i="32"/>
  <c r="AA99" i="29"/>
  <c r="Z187" i="29"/>
  <c r="AA187" i="29" s="1"/>
  <c r="S72" i="32"/>
  <c r="T72" i="32" s="1"/>
  <c r="AI72" i="32"/>
  <c r="AJ72" i="32"/>
  <c r="W72" i="32"/>
  <c r="X72" i="32" s="1"/>
  <c r="AB72" i="32"/>
  <c r="P72" i="32"/>
  <c r="Q72" i="32" s="1"/>
  <c r="O7" i="32"/>
  <c r="AI171" i="32"/>
  <c r="AJ171" i="32"/>
  <c r="S171" i="32"/>
  <c r="T171" i="32" s="1"/>
  <c r="W171" i="32"/>
  <c r="X171" i="32" s="1"/>
  <c r="P171" i="32"/>
  <c r="Q171" i="32" s="1"/>
  <c r="AB171" i="32"/>
  <c r="AC103" i="32"/>
  <c r="AE103" i="32"/>
  <c r="AF103" i="32" s="1"/>
  <c r="S185" i="32"/>
  <c r="T185" i="32" s="1"/>
  <c r="W185" i="32" s="1"/>
  <c r="X185" i="32" s="1"/>
  <c r="AI185" i="32"/>
  <c r="AJ185" i="32"/>
  <c r="AB185" i="32"/>
  <c r="P185" i="32"/>
  <c r="Q185" i="32" s="1"/>
  <c r="AJ193" i="32"/>
  <c r="S193" i="32"/>
  <c r="T193" i="32" s="1"/>
  <c r="W193" i="32" s="1"/>
  <c r="X193" i="32" s="1"/>
  <c r="AI193" i="32"/>
  <c r="P193" i="32"/>
  <c r="Q193" i="32" s="1"/>
  <c r="AB193" i="32"/>
  <c r="AI136" i="32"/>
  <c r="S136" i="32"/>
  <c r="T136" i="32" s="1"/>
  <c r="W136" i="32" s="1"/>
  <c r="X136" i="32" s="1"/>
  <c r="AJ136" i="32"/>
  <c r="P136" i="32"/>
  <c r="Q136" i="32" s="1"/>
  <c r="AB136" i="32"/>
  <c r="S174" i="32"/>
  <c r="T174" i="32" s="1"/>
  <c r="AI174" i="32"/>
  <c r="AJ174" i="32"/>
  <c r="P174" i="32"/>
  <c r="AB174" i="32"/>
  <c r="W174" i="32"/>
  <c r="X174" i="32" s="1"/>
  <c r="AI209" i="32"/>
  <c r="S209" i="32"/>
  <c r="T209" i="32" s="1"/>
  <c r="W209" i="32" s="1"/>
  <c r="X209" i="32" s="1"/>
  <c r="AJ209" i="32"/>
  <c r="AB209" i="32"/>
  <c r="P209" i="32"/>
  <c r="AC119" i="32"/>
  <c r="AE119" i="32"/>
  <c r="AF119" i="32" s="1"/>
  <c r="Z143" i="32"/>
  <c r="AA143" i="32" s="1"/>
  <c r="S122" i="32"/>
  <c r="T122" i="32" s="1"/>
  <c r="AJ122" i="32"/>
  <c r="AI122" i="32"/>
  <c r="W122" i="32"/>
  <c r="X122" i="32" s="1"/>
  <c r="P122" i="32"/>
  <c r="Q122" i="32" s="1"/>
  <c r="AB122" i="32"/>
  <c r="S71" i="32"/>
  <c r="T71" i="32" s="1"/>
  <c r="AI71" i="32"/>
  <c r="AJ71" i="32"/>
  <c r="Q71" i="32"/>
  <c r="AB71" i="32"/>
  <c r="W71" i="32"/>
  <c r="X71" i="32" s="1"/>
  <c r="P71" i="32"/>
  <c r="S61" i="32"/>
  <c r="T61" i="32" s="1"/>
  <c r="W61" i="32" s="1"/>
  <c r="X61" i="32" s="1"/>
  <c r="AI61" i="32"/>
  <c r="AJ61" i="32"/>
  <c r="P61" i="32"/>
  <c r="AB61" i="32"/>
  <c r="AY222" i="1"/>
  <c r="BK225" i="1" s="1"/>
  <c r="BI197" i="1" s="1"/>
  <c r="BD216" i="1"/>
  <c r="Z191" i="32"/>
  <c r="AI77" i="32"/>
  <c r="AJ77" i="32"/>
  <c r="S77" i="32"/>
  <c r="T77" i="32" s="1"/>
  <c r="O8" i="32"/>
  <c r="P77" i="32"/>
  <c r="W77" i="32"/>
  <c r="X77" i="32" s="1"/>
  <c r="AB77" i="32"/>
  <c r="P188" i="32"/>
  <c r="Q99" i="29"/>
  <c r="AB110" i="29"/>
  <c r="AC110" i="29" s="1"/>
  <c r="P193" i="29"/>
  <c r="Q193" i="29" s="1"/>
  <c r="J157" i="26"/>
  <c r="U157" i="26" s="1"/>
  <c r="V157" i="26" s="1"/>
  <c r="K184" i="26"/>
  <c r="J103" i="26"/>
  <c r="K79" i="27"/>
  <c r="K62" i="27"/>
  <c r="S62" i="27" s="1"/>
  <c r="T62" i="27" s="1"/>
  <c r="AI177" i="32"/>
  <c r="S177" i="32"/>
  <c r="T177" i="32" s="1"/>
  <c r="AJ177" i="32"/>
  <c r="O12" i="32"/>
  <c r="AB177" i="32"/>
  <c r="W177" i="32"/>
  <c r="X177" i="32" s="1"/>
  <c r="P177" i="32"/>
  <c r="Q177" i="32" s="1"/>
  <c r="AJ145" i="32"/>
  <c r="S145" i="32"/>
  <c r="T145" i="32" s="1"/>
  <c r="W145" i="32" s="1"/>
  <c r="X145" i="32" s="1"/>
  <c r="AI145" i="32"/>
  <c r="AB145" i="32"/>
  <c r="P145" i="32"/>
  <c r="Q145" i="32" s="1"/>
  <c r="S139" i="32"/>
  <c r="T139" i="32" s="1"/>
  <c r="W139" i="32" s="1"/>
  <c r="X139" i="32" s="1"/>
  <c r="AJ139" i="32"/>
  <c r="AI139" i="32"/>
  <c r="P139" i="32"/>
  <c r="AB139" i="32"/>
  <c r="AC123" i="32"/>
  <c r="AE123" i="32"/>
  <c r="AF123" i="32" s="1"/>
  <c r="AJ151" i="32"/>
  <c r="AI151" i="32"/>
  <c r="S151" i="32"/>
  <c r="T151" i="32" s="1"/>
  <c r="W151" i="32"/>
  <c r="X151" i="32" s="1"/>
  <c r="AB151" i="32"/>
  <c r="P151" i="32"/>
  <c r="AD352" i="1"/>
  <c r="AC342" i="1"/>
  <c r="AC343" i="1" s="1"/>
  <c r="AC349" i="1"/>
  <c r="AD342" i="1"/>
  <c r="AD343" i="1" s="1"/>
  <c r="AB342" i="1"/>
  <c r="AB343" i="1" s="1"/>
  <c r="AB349" i="1"/>
  <c r="S127" i="32"/>
  <c r="T127" i="32" s="1"/>
  <c r="AJ127" i="32"/>
  <c r="AI127" i="32"/>
  <c r="O10" i="32"/>
  <c r="W127" i="32"/>
  <c r="X127" i="32" s="1"/>
  <c r="AB127" i="32"/>
  <c r="P127" i="32"/>
  <c r="S142" i="32"/>
  <c r="T142" i="32" s="1"/>
  <c r="W142" i="32" s="1"/>
  <c r="X142" i="32" s="1"/>
  <c r="AI142" i="32"/>
  <c r="AJ142" i="32"/>
  <c r="P142" i="32"/>
  <c r="Q142" i="32" s="1"/>
  <c r="AB142" i="32"/>
  <c r="Q103" i="32"/>
  <c r="S195" i="32"/>
  <c r="T195" i="32" s="1"/>
  <c r="AI195" i="32"/>
  <c r="AJ195" i="32"/>
  <c r="AB195" i="32"/>
  <c r="P195" i="32"/>
  <c r="W195" i="32"/>
  <c r="X195" i="32" s="1"/>
  <c r="AC163" i="32"/>
  <c r="AE163" i="32"/>
  <c r="AF163" i="32" s="1"/>
  <c r="AC105" i="32"/>
  <c r="AI216" i="32"/>
  <c r="S216" i="32"/>
  <c r="T216" i="32" s="1"/>
  <c r="W216" i="32" s="1"/>
  <c r="X216" i="32" s="1"/>
  <c r="AJ216" i="32"/>
  <c r="AB216" i="32"/>
  <c r="P216" i="32"/>
  <c r="Q216" i="32" s="1"/>
  <c r="Q78" i="32"/>
  <c r="S110" i="32"/>
  <c r="T110" i="32" s="1"/>
  <c r="W110" i="32" s="1"/>
  <c r="X110" i="32" s="1"/>
  <c r="AI110" i="32"/>
  <c r="Q110" i="32"/>
  <c r="AJ110" i="32"/>
  <c r="AB110" i="32"/>
  <c r="P110" i="32"/>
  <c r="Z91" i="32"/>
  <c r="S86" i="32"/>
  <c r="T86" i="32" s="1"/>
  <c r="W86" i="32" s="1"/>
  <c r="X86" i="32" s="1"/>
  <c r="AJ86" i="32"/>
  <c r="AI86" i="32"/>
  <c r="P86" i="32"/>
  <c r="Q86" i="32" s="1"/>
  <c r="AB86" i="32"/>
  <c r="CC39" i="1"/>
  <c r="Q60" i="16"/>
  <c r="R67" i="16" s="1"/>
  <c r="L62" i="16"/>
  <c r="CC64" i="1"/>
  <c r="J102" i="27"/>
  <c r="J177" i="27"/>
  <c r="K177" i="27" s="1"/>
  <c r="J127" i="27"/>
  <c r="K127" i="27" s="1"/>
  <c r="J57" i="27"/>
  <c r="J158" i="27"/>
  <c r="J183" i="27"/>
  <c r="J149" i="26"/>
  <c r="K149" i="26" s="1"/>
  <c r="J181" i="26"/>
  <c r="J132" i="26"/>
  <c r="K132" i="26" s="1"/>
  <c r="J205" i="26"/>
  <c r="J183" i="26"/>
  <c r="K183" i="26" s="1"/>
  <c r="J68" i="26"/>
  <c r="J74" i="26"/>
  <c r="K74" i="26" s="1"/>
  <c r="J73" i="26"/>
  <c r="J75" i="26"/>
  <c r="J179" i="26"/>
  <c r="K173" i="26"/>
  <c r="J206" i="26"/>
  <c r="J165" i="26"/>
  <c r="J109" i="26"/>
  <c r="J147" i="26"/>
  <c r="K147" i="26" s="1"/>
  <c r="J176" i="26"/>
  <c r="J221" i="26"/>
  <c r="J185" i="26"/>
  <c r="J217" i="26"/>
  <c r="J85" i="26"/>
  <c r="K85" i="26" s="1"/>
  <c r="J169" i="26"/>
  <c r="J178" i="26"/>
  <c r="U178" i="26" s="1"/>
  <c r="V178" i="26" s="1"/>
  <c r="J131" i="26"/>
  <c r="J72" i="26"/>
  <c r="K139" i="26"/>
  <c r="J97" i="26"/>
  <c r="K97" i="26" s="1"/>
  <c r="J121" i="26"/>
  <c r="K121" i="26" s="1"/>
  <c r="W121" i="26" s="1"/>
  <c r="X121" i="26" s="1"/>
  <c r="J53" i="26"/>
  <c r="K53" i="26" s="1"/>
  <c r="J83" i="26"/>
  <c r="K83" i="26" s="1"/>
  <c r="J186" i="26"/>
  <c r="K186" i="26" s="1"/>
  <c r="J100" i="26"/>
  <c r="J203" i="26"/>
  <c r="K203" i="26" s="1"/>
  <c r="J111" i="26"/>
  <c r="J195" i="26"/>
  <c r="J200" i="26"/>
  <c r="K200" i="26" s="1"/>
  <c r="S200" i="26" s="1"/>
  <c r="T200" i="26" s="1"/>
  <c r="J216" i="26"/>
  <c r="K216" i="26" s="1"/>
  <c r="J76" i="26"/>
  <c r="J110" i="26"/>
  <c r="K110" i="26" s="1"/>
  <c r="J64" i="26"/>
  <c r="J90" i="26"/>
  <c r="J177" i="26"/>
  <c r="J187" i="26"/>
  <c r="J212" i="26"/>
  <c r="J154" i="26"/>
  <c r="J151" i="26"/>
  <c r="K151" i="26" s="1"/>
  <c r="K321" i="1"/>
  <c r="I320" i="1" s="1"/>
  <c r="L36" i="16"/>
  <c r="I30" i="19" s="1"/>
  <c r="F273" i="1"/>
  <c r="I273" i="1" s="1"/>
  <c r="CC53" i="1"/>
  <c r="G282" i="1"/>
  <c r="F264" i="1"/>
  <c r="I264" i="1" s="1"/>
  <c r="CC44" i="1"/>
  <c r="AC153" i="1"/>
  <c r="F278" i="1"/>
  <c r="I278" i="1" s="1"/>
  <c r="CC58" i="1"/>
  <c r="AY153" i="1"/>
  <c r="BA321" i="1"/>
  <c r="J160" i="27"/>
  <c r="U160" i="27" s="1"/>
  <c r="V160" i="27" s="1"/>
  <c r="J194" i="27"/>
  <c r="K194" i="27" s="1"/>
  <c r="J189" i="27"/>
  <c r="K189" i="27" s="1"/>
  <c r="J199" i="27"/>
  <c r="N199" i="27" s="1"/>
  <c r="O199" i="27" s="1"/>
  <c r="J101" i="27"/>
  <c r="U101" i="27" s="1"/>
  <c r="V101" i="27" s="1"/>
  <c r="J61" i="27"/>
  <c r="J91" i="27"/>
  <c r="U91" i="27" s="1"/>
  <c r="V91" i="27" s="1"/>
  <c r="J129" i="27"/>
  <c r="U129" i="27" s="1"/>
  <c r="V129" i="27" s="1"/>
  <c r="J54" i="27"/>
  <c r="U54" i="27" s="1"/>
  <c r="V54" i="27" s="1"/>
  <c r="J125" i="27"/>
  <c r="N125" i="27" s="1"/>
  <c r="O125" i="27" s="1"/>
  <c r="J99" i="27"/>
  <c r="N99" i="27" s="1"/>
  <c r="O99" i="27" s="1"/>
  <c r="J217" i="27"/>
  <c r="U217" i="27" s="1"/>
  <c r="V217" i="27" s="1"/>
  <c r="J134" i="27"/>
  <c r="J80" i="27"/>
  <c r="K80" i="27" s="1"/>
  <c r="J120" i="27"/>
  <c r="U120" i="27" s="1"/>
  <c r="V120" i="27" s="1"/>
  <c r="J93" i="27"/>
  <c r="N93" i="27" s="1"/>
  <c r="O93" i="27" s="1"/>
  <c r="J95" i="27"/>
  <c r="K72" i="27"/>
  <c r="AI72" i="27" s="1"/>
  <c r="J209" i="27"/>
  <c r="J192" i="27"/>
  <c r="N192" i="27" s="1"/>
  <c r="O192" i="27" s="1"/>
  <c r="J92" i="27"/>
  <c r="J107" i="27"/>
  <c r="K107" i="27" s="1"/>
  <c r="J165" i="27"/>
  <c r="J115" i="27"/>
  <c r="J71" i="27"/>
  <c r="K71" i="27" s="1"/>
  <c r="K135" i="27"/>
  <c r="J168" i="27"/>
  <c r="U168" i="27" s="1"/>
  <c r="V168" i="27" s="1"/>
  <c r="J77" i="27"/>
  <c r="K77" i="27" s="1"/>
  <c r="K69" i="27"/>
  <c r="AJ69" i="27" s="1"/>
  <c r="J70" i="27"/>
  <c r="K70" i="27" s="1"/>
  <c r="K225" i="27"/>
  <c r="AJ225" i="27" s="1"/>
  <c r="J156" i="27"/>
  <c r="J109" i="27"/>
  <c r="K109" i="27" s="1"/>
  <c r="J113" i="27"/>
  <c r="K113" i="27" s="1"/>
  <c r="J190" i="27"/>
  <c r="N190" i="27" s="1"/>
  <c r="O190" i="27" s="1"/>
  <c r="K119" i="27"/>
  <c r="J143" i="27"/>
  <c r="K143" i="27" s="1"/>
  <c r="K219" i="27"/>
  <c r="AI219" i="27" s="1"/>
  <c r="J64" i="27"/>
  <c r="K64" i="27" s="1"/>
  <c r="K111" i="27"/>
  <c r="K163" i="27"/>
  <c r="AI163" i="27" s="1"/>
  <c r="K142" i="26"/>
  <c r="AI142" i="26" s="1"/>
  <c r="J196" i="26"/>
  <c r="U196" i="26" s="1"/>
  <c r="V196" i="26" s="1"/>
  <c r="J136" i="26"/>
  <c r="K136" i="26" s="1"/>
  <c r="J122" i="26"/>
  <c r="K122" i="26" s="1"/>
  <c r="K107" i="26"/>
  <c r="AI107" i="26" s="1"/>
  <c r="K88" i="26"/>
  <c r="K67" i="26"/>
  <c r="AI67" i="26" s="1"/>
  <c r="K167" i="26"/>
  <c r="AJ167" i="26" s="1"/>
  <c r="K148" i="26"/>
  <c r="J168" i="26"/>
  <c r="K155" i="26"/>
  <c r="K57" i="26"/>
  <c r="J80" i="26"/>
  <c r="U80" i="26" s="1"/>
  <c r="V80" i="26" s="1"/>
  <c r="J119" i="26"/>
  <c r="N119" i="26" s="1"/>
  <c r="O119" i="26" s="1"/>
  <c r="J209" i="26"/>
  <c r="U209" i="26" s="1"/>
  <c r="V209" i="26" s="1"/>
  <c r="K116" i="26"/>
  <c r="AB116" i="26" s="1"/>
  <c r="K169" i="26"/>
  <c r="J125" i="26"/>
  <c r="N125" i="26" s="1"/>
  <c r="O125" i="26" s="1"/>
  <c r="K211" i="26"/>
  <c r="J144" i="26"/>
  <c r="K144" i="26" s="1"/>
  <c r="J70" i="26"/>
  <c r="U70" i="26" s="1"/>
  <c r="V70" i="26" s="1"/>
  <c r="K205" i="26"/>
  <c r="P205" i="26" s="1"/>
  <c r="Q205" i="26" s="1"/>
  <c r="K222" i="26"/>
  <c r="K161" i="26"/>
  <c r="AI161" i="26" s="1"/>
  <c r="J126" i="26"/>
  <c r="U126" i="26" s="1"/>
  <c r="V126" i="26" s="1"/>
  <c r="K214" i="26"/>
  <c r="AJ214" i="26" s="1"/>
  <c r="K168" i="26"/>
  <c r="S168" i="26" s="1"/>
  <c r="T168" i="26" s="1"/>
  <c r="J219" i="26"/>
  <c r="J56" i="26"/>
  <c r="J207" i="26"/>
  <c r="N207" i="26" s="1"/>
  <c r="O207" i="26" s="1"/>
  <c r="J167" i="26"/>
  <c r="J223" i="26"/>
  <c r="K60" i="26"/>
  <c r="AI60" i="26" s="1"/>
  <c r="K100" i="26"/>
  <c r="J127" i="26"/>
  <c r="K123" i="26"/>
  <c r="K76" i="26"/>
  <c r="AI76" i="26" s="1"/>
  <c r="K62" i="26"/>
  <c r="S62" i="26" s="1"/>
  <c r="T62" i="26" s="1"/>
  <c r="J174" i="26"/>
  <c r="K174" i="26" s="1"/>
  <c r="J166" i="26"/>
  <c r="J170" i="26"/>
  <c r="K170" i="26" s="1"/>
  <c r="G153" i="1"/>
  <c r="H342" i="1"/>
  <c r="H343" i="1" s="1"/>
  <c r="G342" i="1"/>
  <c r="G343" i="1" s="1"/>
  <c r="F342" i="1"/>
  <c r="F343" i="1" s="1"/>
  <c r="H352" i="1"/>
  <c r="H349" i="1"/>
  <c r="F349" i="1"/>
  <c r="G349" i="1"/>
  <c r="J185" i="27"/>
  <c r="K185" i="27" s="1"/>
  <c r="U224" i="27"/>
  <c r="V224" i="27" s="1"/>
  <c r="N224" i="27"/>
  <c r="O224" i="27" s="1"/>
  <c r="U199" i="27"/>
  <c r="V199" i="27" s="1"/>
  <c r="N91" i="27"/>
  <c r="O91" i="27" s="1"/>
  <c r="N54" i="27"/>
  <c r="O54" i="27" s="1"/>
  <c r="N170" i="27"/>
  <c r="O170" i="27" s="1"/>
  <c r="U170" i="27"/>
  <c r="V170" i="27" s="1"/>
  <c r="N120" i="27"/>
  <c r="O120" i="27" s="1"/>
  <c r="N114" i="27"/>
  <c r="O114" i="27" s="1"/>
  <c r="U114" i="27"/>
  <c r="V114" i="27" s="1"/>
  <c r="U146" i="27"/>
  <c r="V146" i="27" s="1"/>
  <c r="N146" i="27"/>
  <c r="O146" i="27" s="1"/>
  <c r="N81" i="27"/>
  <c r="O81" i="27" s="1"/>
  <c r="U81" i="27"/>
  <c r="V81" i="27" s="1"/>
  <c r="AJ62" i="27"/>
  <c r="AI62" i="27"/>
  <c r="AB62" i="27"/>
  <c r="U145" i="27"/>
  <c r="V145" i="27" s="1"/>
  <c r="N145" i="27"/>
  <c r="O145" i="27" s="1"/>
  <c r="U52" i="27"/>
  <c r="V52" i="27" s="1"/>
  <c r="N52" i="27"/>
  <c r="O52" i="27" s="1"/>
  <c r="N152" i="27"/>
  <c r="O152" i="27" s="1"/>
  <c r="U152" i="27"/>
  <c r="V152" i="27" s="1"/>
  <c r="J58" i="27"/>
  <c r="K58" i="27" s="1"/>
  <c r="U113" i="27"/>
  <c r="V113" i="27" s="1"/>
  <c r="N113" i="27"/>
  <c r="O113" i="27" s="1"/>
  <c r="N155" i="27"/>
  <c r="O155" i="27" s="1"/>
  <c r="U155" i="27"/>
  <c r="V155" i="27" s="1"/>
  <c r="AJ119" i="27"/>
  <c r="AB119" i="27"/>
  <c r="S119" i="27"/>
  <c r="T119" i="27" s="1"/>
  <c r="AI119" i="27"/>
  <c r="AB219" i="27"/>
  <c r="W219" i="27"/>
  <c r="X219" i="27" s="1"/>
  <c r="P219" i="27"/>
  <c r="Q219" i="27" s="1"/>
  <c r="AJ219" i="27"/>
  <c r="S219" i="27"/>
  <c r="T219" i="27" s="1"/>
  <c r="K170" i="27"/>
  <c r="U175" i="27"/>
  <c r="V175" i="27" s="1"/>
  <c r="N175" i="27"/>
  <c r="O175" i="27" s="1"/>
  <c r="N64" i="27"/>
  <c r="O64" i="27" s="1"/>
  <c r="J203" i="27"/>
  <c r="N187" i="27"/>
  <c r="O187" i="27" s="1"/>
  <c r="U187" i="27"/>
  <c r="V187" i="27" s="1"/>
  <c r="K157" i="27"/>
  <c r="AB163" i="27"/>
  <c r="S163" i="27"/>
  <c r="T163" i="27" s="1"/>
  <c r="J90" i="27"/>
  <c r="J131" i="27"/>
  <c r="K131" i="27" s="1"/>
  <c r="J169" i="27"/>
  <c r="J76" i="27"/>
  <c r="K76" i="27" s="1"/>
  <c r="N61" i="27"/>
  <c r="O61" i="27" s="1"/>
  <c r="U61" i="27"/>
  <c r="V61" i="27" s="1"/>
  <c r="U208" i="27"/>
  <c r="V208" i="27" s="1"/>
  <c r="N208" i="27"/>
  <c r="O208" i="27" s="1"/>
  <c r="N134" i="27"/>
  <c r="O134" i="27" s="1"/>
  <c r="U134" i="27"/>
  <c r="V134" i="27" s="1"/>
  <c r="N222" i="27"/>
  <c r="O222" i="27" s="1"/>
  <c r="U222" i="27"/>
  <c r="V222" i="27" s="1"/>
  <c r="N80" i="27"/>
  <c r="O80" i="27" s="1"/>
  <c r="J118" i="27"/>
  <c r="K118" i="27" s="1"/>
  <c r="N124" i="27"/>
  <c r="O124" i="27" s="1"/>
  <c r="U124" i="27"/>
  <c r="V124" i="27" s="1"/>
  <c r="W79" i="27"/>
  <c r="X79" i="27" s="1"/>
  <c r="P79" i="27"/>
  <c r="Q79" i="27" s="1"/>
  <c r="AI79" i="27"/>
  <c r="AB79" i="27"/>
  <c r="AJ79" i="27"/>
  <c r="S79" i="27"/>
  <c r="T79" i="27" s="1"/>
  <c r="N184" i="27"/>
  <c r="O184" i="27" s="1"/>
  <c r="U184" i="27"/>
  <c r="V184" i="27" s="1"/>
  <c r="U220" i="27"/>
  <c r="V220" i="27" s="1"/>
  <c r="N220" i="27"/>
  <c r="O220" i="27" s="1"/>
  <c r="N164" i="27"/>
  <c r="O164" i="27" s="1"/>
  <c r="U164" i="27"/>
  <c r="V164" i="27" s="1"/>
  <c r="AI65" i="27"/>
  <c r="S65" i="27"/>
  <c r="T65" i="27" s="1"/>
  <c r="AB65" i="27"/>
  <c r="AJ65" i="27"/>
  <c r="J85" i="27"/>
  <c r="N157" i="27"/>
  <c r="O157" i="27" s="1"/>
  <c r="U157" i="27"/>
  <c r="V157" i="27" s="1"/>
  <c r="K124" i="27"/>
  <c r="N79" i="27"/>
  <c r="O79" i="27" s="1"/>
  <c r="U79" i="27"/>
  <c r="V79" i="27" s="1"/>
  <c r="K54" i="27"/>
  <c r="U144" i="27"/>
  <c r="V144" i="27" s="1"/>
  <c r="N144" i="27"/>
  <c r="O144" i="27" s="1"/>
  <c r="K125" i="27"/>
  <c r="K164" i="27"/>
  <c r="K120" i="27"/>
  <c r="J56" i="27"/>
  <c r="J142" i="27"/>
  <c r="K142" i="27" s="1"/>
  <c r="K165" i="27"/>
  <c r="J141" i="27"/>
  <c r="N135" i="27"/>
  <c r="O135" i="27" s="1"/>
  <c r="U135" i="27"/>
  <c r="V135" i="27" s="1"/>
  <c r="P130" i="27"/>
  <c r="AJ130" i="27"/>
  <c r="AB130" i="27"/>
  <c r="S130" i="27"/>
  <c r="T130" i="27" s="1"/>
  <c r="AI130" i="27"/>
  <c r="W130" i="27"/>
  <c r="X130" i="27" s="1"/>
  <c r="J97" i="27"/>
  <c r="J139" i="27"/>
  <c r="J117" i="27"/>
  <c r="K117" i="27" s="1"/>
  <c r="K81" i="27"/>
  <c r="N219" i="27"/>
  <c r="O219" i="27" s="1"/>
  <c r="U219" i="27"/>
  <c r="V219" i="27" s="1"/>
  <c r="J166" i="27"/>
  <c r="K166" i="27" s="1"/>
  <c r="J88" i="27"/>
  <c r="K88" i="27" s="1"/>
  <c r="K186" i="27"/>
  <c r="N72" i="27"/>
  <c r="O72" i="27" s="1"/>
  <c r="U72" i="27"/>
  <c r="V72" i="27" s="1"/>
  <c r="AJ51" i="27"/>
  <c r="S51" i="27"/>
  <c r="T51" i="27" s="1"/>
  <c r="AI51" i="27"/>
  <c r="P51" i="27"/>
  <c r="Q51" i="27" s="1"/>
  <c r="AB51" i="27"/>
  <c r="W51" i="27"/>
  <c r="X51" i="27" s="1"/>
  <c r="P178" i="27"/>
  <c r="Q178" i="27" s="1"/>
  <c r="S178" i="27"/>
  <c r="T178" i="27" s="1"/>
  <c r="W178" i="27"/>
  <c r="X178" i="27" s="1"/>
  <c r="AI178" i="27"/>
  <c r="AB178" i="27"/>
  <c r="AJ178" i="27"/>
  <c r="U193" i="27"/>
  <c r="V193" i="27" s="1"/>
  <c r="N193" i="27"/>
  <c r="O193" i="27" s="1"/>
  <c r="P78" i="27"/>
  <c r="Q78" i="27" s="1"/>
  <c r="AB78" i="27"/>
  <c r="W78" i="27"/>
  <c r="X78" i="27" s="1"/>
  <c r="AJ78" i="27"/>
  <c r="AI78" i="27"/>
  <c r="S78" i="27"/>
  <c r="T78" i="27" s="1"/>
  <c r="N65" i="27"/>
  <c r="O65" i="27" s="1"/>
  <c r="U65" i="27"/>
  <c r="V65" i="27" s="1"/>
  <c r="K134" i="27"/>
  <c r="J151" i="27"/>
  <c r="J89" i="27"/>
  <c r="K89" i="27" s="1"/>
  <c r="K222" i="27"/>
  <c r="J204" i="27"/>
  <c r="K204" i="27" s="1"/>
  <c r="J218" i="27"/>
  <c r="K218" i="27" s="1"/>
  <c r="J172" i="27"/>
  <c r="K172" i="27" s="1"/>
  <c r="J55" i="27"/>
  <c r="J128" i="27"/>
  <c r="K128" i="27" s="1"/>
  <c r="K168" i="27"/>
  <c r="K102" i="27"/>
  <c r="J161" i="27"/>
  <c r="K161" i="27" s="1"/>
  <c r="K200" i="27"/>
  <c r="J202" i="27"/>
  <c r="U119" i="27"/>
  <c r="V119" i="27" s="1"/>
  <c r="N119" i="27"/>
  <c r="O119" i="27" s="1"/>
  <c r="K73" i="27"/>
  <c r="N194" i="27"/>
  <c r="O194" i="27" s="1"/>
  <c r="U194" i="27"/>
  <c r="V194" i="27" s="1"/>
  <c r="J182" i="27"/>
  <c r="K182" i="27" s="1"/>
  <c r="J188" i="27"/>
  <c r="J201" i="27"/>
  <c r="K201" i="27" s="1"/>
  <c r="K179" i="27"/>
  <c r="K145" i="27"/>
  <c r="K175" i="27"/>
  <c r="J167" i="27"/>
  <c r="K167" i="27" s="1"/>
  <c r="J106" i="27"/>
  <c r="K106" i="27" s="1"/>
  <c r="J180" i="27"/>
  <c r="J159" i="27"/>
  <c r="K159" i="27" s="1"/>
  <c r="J153" i="27"/>
  <c r="J150" i="27"/>
  <c r="K150" i="27" s="1"/>
  <c r="J96" i="27"/>
  <c r="K96" i="27" s="1"/>
  <c r="J196" i="27"/>
  <c r="K196" i="27" s="1"/>
  <c r="J66" i="27"/>
  <c r="K66" i="27" s="1"/>
  <c r="N69" i="27"/>
  <c r="O69" i="27" s="1"/>
  <c r="U69" i="27"/>
  <c r="V69" i="27" s="1"/>
  <c r="K152" i="27"/>
  <c r="J181" i="27"/>
  <c r="K181" i="27" s="1"/>
  <c r="N163" i="27"/>
  <c r="O163" i="27" s="1"/>
  <c r="U163" i="27"/>
  <c r="V163" i="27" s="1"/>
  <c r="J191" i="27"/>
  <c r="K191" i="27" s="1"/>
  <c r="J136" i="27"/>
  <c r="K136" i="27" s="1"/>
  <c r="J68" i="27"/>
  <c r="J100" i="27"/>
  <c r="K100" i="27" s="1"/>
  <c r="K158" i="27"/>
  <c r="J67" i="27"/>
  <c r="J140" i="27"/>
  <c r="U189" i="27"/>
  <c r="V189" i="27" s="1"/>
  <c r="U225" i="27"/>
  <c r="V225" i="27" s="1"/>
  <c r="N225" i="27"/>
  <c r="O225" i="27" s="1"/>
  <c r="J154" i="27"/>
  <c r="K154" i="27" s="1"/>
  <c r="K206" i="27"/>
  <c r="K155" i="27"/>
  <c r="J84" i="27"/>
  <c r="K84" i="27" s="1"/>
  <c r="J74" i="27"/>
  <c r="K87" i="27"/>
  <c r="K97" i="27"/>
  <c r="J86" i="27"/>
  <c r="J214" i="27"/>
  <c r="K214" i="27" s="1"/>
  <c r="J83" i="27"/>
  <c r="K83" i="27" s="1"/>
  <c r="K123" i="27"/>
  <c r="J98" i="27"/>
  <c r="K98" i="27" s="1"/>
  <c r="K138" i="27"/>
  <c r="K52" i="27"/>
  <c r="J116" i="27"/>
  <c r="K116" i="27" s="1"/>
  <c r="J176" i="27"/>
  <c r="K176" i="27" s="1"/>
  <c r="K57" i="27"/>
  <c r="J223" i="27"/>
  <c r="J132" i="27"/>
  <c r="J147" i="27"/>
  <c r="J195" i="27"/>
  <c r="J75" i="27"/>
  <c r="K183" i="27"/>
  <c r="J63" i="27"/>
  <c r="J60" i="27"/>
  <c r="K60" i="27" s="1"/>
  <c r="J205" i="27"/>
  <c r="K205" i="27" s="1"/>
  <c r="J112" i="27"/>
  <c r="K112" i="27" s="1"/>
  <c r="J104" i="27"/>
  <c r="J59" i="27"/>
  <c r="K59" i="27" s="1"/>
  <c r="J108" i="27"/>
  <c r="K108" i="27" s="1"/>
  <c r="J207" i="27"/>
  <c r="K207" i="27" s="1"/>
  <c r="J105" i="27"/>
  <c r="J137" i="27"/>
  <c r="K137" i="27" s="1"/>
  <c r="J211" i="27"/>
  <c r="K211" i="27" s="1"/>
  <c r="J103" i="27"/>
  <c r="K103" i="27" s="1"/>
  <c r="N101" i="27"/>
  <c r="O101" i="27" s="1"/>
  <c r="P194" i="27"/>
  <c r="U197" i="27"/>
  <c r="V197" i="27" s="1"/>
  <c r="N197" i="27"/>
  <c r="O197" i="27" s="1"/>
  <c r="N217" i="27"/>
  <c r="O217" i="27" s="1"/>
  <c r="J110" i="27"/>
  <c r="U215" i="27"/>
  <c r="V215" i="27" s="1"/>
  <c r="N215" i="27"/>
  <c r="O215" i="27" s="1"/>
  <c r="U73" i="27"/>
  <c r="V73" i="27" s="1"/>
  <c r="N73" i="27"/>
  <c r="O73" i="27" s="1"/>
  <c r="U125" i="27"/>
  <c r="V125" i="27" s="1"/>
  <c r="U216" i="27"/>
  <c r="V216" i="27" s="1"/>
  <c r="N216" i="27"/>
  <c r="O216" i="27" s="1"/>
  <c r="N138" i="27"/>
  <c r="O138" i="27" s="1"/>
  <c r="U138" i="27"/>
  <c r="V138" i="27" s="1"/>
  <c r="N95" i="27"/>
  <c r="O95" i="27" s="1"/>
  <c r="U95" i="27"/>
  <c r="V95" i="27" s="1"/>
  <c r="U206" i="27"/>
  <c r="V206" i="27" s="1"/>
  <c r="N206" i="27"/>
  <c r="O206" i="27" s="1"/>
  <c r="N87" i="27"/>
  <c r="O87" i="27" s="1"/>
  <c r="U87" i="27"/>
  <c r="V87" i="27" s="1"/>
  <c r="S144" i="27"/>
  <c r="T144" i="27" s="1"/>
  <c r="P144" i="27"/>
  <c r="Q144" i="27" s="1"/>
  <c r="AJ144" i="27"/>
  <c r="AI144" i="27"/>
  <c r="AB144" i="27"/>
  <c r="U186" i="27"/>
  <c r="V186" i="27" s="1"/>
  <c r="N186" i="27"/>
  <c r="O186" i="27" s="1"/>
  <c r="U123" i="27"/>
  <c r="V123" i="27" s="1"/>
  <c r="N123" i="27"/>
  <c r="O123" i="27" s="1"/>
  <c r="AB72" i="27"/>
  <c r="S72" i="27"/>
  <c r="T72" i="27" s="1"/>
  <c r="W72" i="27"/>
  <c r="X72" i="27" s="1"/>
  <c r="N209" i="27"/>
  <c r="O209" i="27" s="1"/>
  <c r="U209" i="27"/>
  <c r="V209" i="27" s="1"/>
  <c r="K67" i="27"/>
  <c r="U192" i="27"/>
  <c r="V192" i="27" s="1"/>
  <c r="N92" i="27"/>
  <c r="O92" i="27" s="1"/>
  <c r="U92" i="27"/>
  <c r="V92" i="27" s="1"/>
  <c r="U165" i="27"/>
  <c r="V165" i="27" s="1"/>
  <c r="N165" i="27"/>
  <c r="O165" i="27" s="1"/>
  <c r="AI135" i="27"/>
  <c r="AJ135" i="27"/>
  <c r="AB135" i="27"/>
  <c r="S135" i="27"/>
  <c r="T135" i="27" s="1"/>
  <c r="N168" i="27"/>
  <c r="O168" i="27" s="1"/>
  <c r="U77" i="27"/>
  <c r="V77" i="27" s="1"/>
  <c r="N77" i="27"/>
  <c r="O77" i="27" s="1"/>
  <c r="K146" i="27"/>
  <c r="J126" i="27"/>
  <c r="K126" i="27" s="1"/>
  <c r="J212" i="27"/>
  <c r="J213" i="27"/>
  <c r="K74" i="27"/>
  <c r="J82" i="27"/>
  <c r="K82" i="27" s="1"/>
  <c r="K91" i="27"/>
  <c r="K197" i="27"/>
  <c r="N62" i="27"/>
  <c r="O62" i="27" s="1"/>
  <c r="U62" i="27"/>
  <c r="V62" i="27" s="1"/>
  <c r="U179" i="27"/>
  <c r="V179" i="27" s="1"/>
  <c r="N179" i="27"/>
  <c r="O179" i="27" s="1"/>
  <c r="J94" i="27"/>
  <c r="K94" i="27" s="1"/>
  <c r="J162" i="27"/>
  <c r="K217" i="27"/>
  <c r="K187" i="27"/>
  <c r="AI69" i="27"/>
  <c r="N70" i="27"/>
  <c r="O70" i="27" s="1"/>
  <c r="U70" i="27"/>
  <c r="V70" i="27" s="1"/>
  <c r="J171" i="27"/>
  <c r="K171" i="27" s="1"/>
  <c r="S225" i="27"/>
  <c r="T225" i="27" s="1"/>
  <c r="AB225" i="27"/>
  <c r="AI225" i="27"/>
  <c r="J210" i="27"/>
  <c r="K114" i="27"/>
  <c r="K224" i="27"/>
  <c r="N102" i="27"/>
  <c r="O102" i="27" s="1"/>
  <c r="U102" i="27"/>
  <c r="V102" i="27" s="1"/>
  <c r="N200" i="27"/>
  <c r="O200" i="27" s="1"/>
  <c r="U200" i="27"/>
  <c r="V200" i="27" s="1"/>
  <c r="K215" i="27"/>
  <c r="U130" i="27"/>
  <c r="V130" i="27" s="1"/>
  <c r="N130" i="27"/>
  <c r="O130" i="27" s="1"/>
  <c r="K61" i="27"/>
  <c r="J53" i="27"/>
  <c r="K53" i="27" s="1"/>
  <c r="J174" i="27"/>
  <c r="K208" i="27"/>
  <c r="J173" i="27"/>
  <c r="K173" i="27" s="1"/>
  <c r="K184" i="27"/>
  <c r="K220" i="27"/>
  <c r="U51" i="27"/>
  <c r="V51" i="27" s="1"/>
  <c r="N51" i="27"/>
  <c r="O51" i="27" s="1"/>
  <c r="K216" i="27"/>
  <c r="N178" i="27"/>
  <c r="O178" i="27" s="1"/>
  <c r="U178" i="27"/>
  <c r="V178" i="27" s="1"/>
  <c r="K193" i="27"/>
  <c r="J122" i="27"/>
  <c r="U111" i="27"/>
  <c r="V111" i="27" s="1"/>
  <c r="N111" i="27"/>
  <c r="O111" i="27" s="1"/>
  <c r="U78" i="27"/>
  <c r="V78" i="27" s="1"/>
  <c r="N78" i="27"/>
  <c r="O78" i="27" s="1"/>
  <c r="U177" i="27"/>
  <c r="V177" i="27" s="1"/>
  <c r="N177" i="27"/>
  <c r="O177" i="27" s="1"/>
  <c r="K151" i="27"/>
  <c r="J221" i="27"/>
  <c r="U127" i="27"/>
  <c r="V127" i="27" s="1"/>
  <c r="N57" i="27"/>
  <c r="O57" i="27" s="1"/>
  <c r="U57" i="27"/>
  <c r="V57" i="27" s="1"/>
  <c r="J133" i="27"/>
  <c r="K133" i="27" s="1"/>
  <c r="J148" i="27"/>
  <c r="K95" i="27"/>
  <c r="K56" i="27"/>
  <c r="K209" i="27"/>
  <c r="U158" i="27"/>
  <c r="V158" i="27" s="1"/>
  <c r="N158" i="27"/>
  <c r="O158" i="27" s="1"/>
  <c r="K132" i="27"/>
  <c r="K195" i="27"/>
  <c r="J149" i="27"/>
  <c r="J198" i="27"/>
  <c r="U183" i="27"/>
  <c r="V183" i="27" s="1"/>
  <c r="N183" i="27"/>
  <c r="O183" i="27" s="1"/>
  <c r="K92" i="27"/>
  <c r="J121" i="27"/>
  <c r="K121" i="27" s="1"/>
  <c r="J134" i="26"/>
  <c r="K134" i="26" s="1"/>
  <c r="N222" i="26"/>
  <c r="O222" i="26" s="1"/>
  <c r="U222" i="26"/>
  <c r="V222" i="26" s="1"/>
  <c r="U78" i="26"/>
  <c r="V78" i="26" s="1"/>
  <c r="N78" i="26"/>
  <c r="O78" i="26" s="1"/>
  <c r="N173" i="26"/>
  <c r="O173" i="26" s="1"/>
  <c r="U173" i="26"/>
  <c r="V173" i="26" s="1"/>
  <c r="U167" i="26"/>
  <c r="V167" i="26" s="1"/>
  <c r="N167" i="26"/>
  <c r="O167" i="26" s="1"/>
  <c r="P167" i="26" s="1"/>
  <c r="Q167" i="26" s="1"/>
  <c r="S152" i="26"/>
  <c r="T152" i="26" s="1"/>
  <c r="AI152" i="26"/>
  <c r="W152" i="26"/>
  <c r="X152" i="26" s="1"/>
  <c r="P152" i="26"/>
  <c r="AB152" i="26"/>
  <c r="AJ152" i="26"/>
  <c r="U58" i="26"/>
  <c r="V58" i="26" s="1"/>
  <c r="N58" i="26"/>
  <c r="O58" i="26" s="1"/>
  <c r="U61" i="26"/>
  <c r="V61" i="26" s="1"/>
  <c r="N61" i="26"/>
  <c r="O61" i="26" s="1"/>
  <c r="U174" i="26"/>
  <c r="V174" i="26" s="1"/>
  <c r="N174" i="26"/>
  <c r="O174" i="26" s="1"/>
  <c r="J105" i="26"/>
  <c r="J79" i="26"/>
  <c r="N166" i="26"/>
  <c r="O166" i="26" s="1"/>
  <c r="U166" i="26"/>
  <c r="V166" i="26" s="1"/>
  <c r="J71" i="26"/>
  <c r="K71" i="26" s="1"/>
  <c r="J218" i="26"/>
  <c r="J120" i="26"/>
  <c r="K120" i="26" s="1"/>
  <c r="J159" i="26"/>
  <c r="K159" i="26" s="1"/>
  <c r="U212" i="26"/>
  <c r="V212" i="26" s="1"/>
  <c r="N212" i="26"/>
  <c r="O212" i="26" s="1"/>
  <c r="N151" i="26"/>
  <c r="O151" i="26" s="1"/>
  <c r="U56" i="26"/>
  <c r="V56" i="26" s="1"/>
  <c r="N56" i="26"/>
  <c r="O56" i="26" s="1"/>
  <c r="U77" i="26"/>
  <c r="V77" i="26" s="1"/>
  <c r="N77" i="26"/>
  <c r="O77" i="26" s="1"/>
  <c r="U204" i="26"/>
  <c r="V204" i="26" s="1"/>
  <c r="N204" i="26"/>
  <c r="O204" i="26" s="1"/>
  <c r="K82" i="26"/>
  <c r="K165" i="26"/>
  <c r="U223" i="26"/>
  <c r="V223" i="26" s="1"/>
  <c r="N223" i="26"/>
  <c r="O223" i="26" s="1"/>
  <c r="J99" i="26"/>
  <c r="U63" i="26"/>
  <c r="V63" i="26" s="1"/>
  <c r="N63" i="26"/>
  <c r="O63" i="26" s="1"/>
  <c r="J213" i="26"/>
  <c r="K213" i="26" s="1"/>
  <c r="U88" i="26"/>
  <c r="V88" i="26" s="1"/>
  <c r="N88" i="26"/>
  <c r="O88" i="26" s="1"/>
  <c r="P88" i="26" s="1"/>
  <c r="Q88" i="26" s="1"/>
  <c r="U210" i="26"/>
  <c r="V210" i="26" s="1"/>
  <c r="N210" i="26"/>
  <c r="O210" i="26" s="1"/>
  <c r="N148" i="26"/>
  <c r="O148" i="26" s="1"/>
  <c r="U148" i="26"/>
  <c r="V148" i="26" s="1"/>
  <c r="N182" i="26"/>
  <c r="O182" i="26" s="1"/>
  <c r="U182" i="26"/>
  <c r="V182" i="26" s="1"/>
  <c r="K90" i="26"/>
  <c r="K126" i="26"/>
  <c r="K156" i="26"/>
  <c r="N91" i="26"/>
  <c r="O91" i="26" s="1"/>
  <c r="U91" i="26"/>
  <c r="V91" i="26" s="1"/>
  <c r="K212" i="26"/>
  <c r="J137" i="26"/>
  <c r="U60" i="26"/>
  <c r="V60" i="26" s="1"/>
  <c r="N60" i="26"/>
  <c r="O60" i="26" s="1"/>
  <c r="N116" i="26"/>
  <c r="O116" i="26" s="1"/>
  <c r="U116" i="26"/>
  <c r="V116" i="26" s="1"/>
  <c r="J114" i="26"/>
  <c r="N123" i="26"/>
  <c r="O123" i="26" s="1"/>
  <c r="U123" i="26"/>
  <c r="V123" i="26" s="1"/>
  <c r="AJ142" i="26"/>
  <c r="S142" i="26"/>
  <c r="T142" i="26" s="1"/>
  <c r="J118" i="26"/>
  <c r="K118" i="26" s="1"/>
  <c r="K103" i="26"/>
  <c r="K219" i="26"/>
  <c r="J143" i="26"/>
  <c r="K143" i="26" s="1"/>
  <c r="K217" i="26"/>
  <c r="K61" i="26"/>
  <c r="J94" i="26"/>
  <c r="K105" i="26"/>
  <c r="J145" i="26"/>
  <c r="K145" i="26" s="1"/>
  <c r="J193" i="26"/>
  <c r="K193" i="26" s="1"/>
  <c r="J59" i="26"/>
  <c r="K59" i="26" s="1"/>
  <c r="N93" i="26"/>
  <c r="O93" i="26" s="1"/>
  <c r="U93" i="26"/>
  <c r="V93" i="26" s="1"/>
  <c r="AB60" i="26"/>
  <c r="N153" i="26"/>
  <c r="O153" i="26" s="1"/>
  <c r="U153" i="26"/>
  <c r="V153" i="26" s="1"/>
  <c r="U155" i="26"/>
  <c r="V155" i="26" s="1"/>
  <c r="N155" i="26"/>
  <c r="O155" i="26" s="1"/>
  <c r="U127" i="26"/>
  <c r="V127" i="26" s="1"/>
  <c r="N127" i="26"/>
  <c r="O127" i="26" s="1"/>
  <c r="AI123" i="26"/>
  <c r="W123" i="26"/>
  <c r="X123" i="26" s="1"/>
  <c r="P123" i="26"/>
  <c r="AJ123" i="26"/>
  <c r="S123" i="26"/>
  <c r="T123" i="26" s="1"/>
  <c r="AB123" i="26"/>
  <c r="W76" i="26"/>
  <c r="X76" i="26" s="1"/>
  <c r="P76" i="26"/>
  <c r="AB76" i="26"/>
  <c r="S76" i="26"/>
  <c r="T76" i="26" s="1"/>
  <c r="K185" i="26"/>
  <c r="AJ62" i="26"/>
  <c r="AI62" i="26"/>
  <c r="N57" i="26"/>
  <c r="O57" i="26" s="1"/>
  <c r="P57" i="26" s="1"/>
  <c r="U57" i="26"/>
  <c r="V57" i="26" s="1"/>
  <c r="K178" i="26"/>
  <c r="U135" i="26"/>
  <c r="V135" i="26" s="1"/>
  <c r="N135" i="26"/>
  <c r="O135" i="26" s="1"/>
  <c r="U136" i="26"/>
  <c r="V136" i="26" s="1"/>
  <c r="N136" i="26"/>
  <c r="O136" i="26" s="1"/>
  <c r="K68" i="26"/>
  <c r="U132" i="26"/>
  <c r="V132" i="26" s="1"/>
  <c r="N132" i="26"/>
  <c r="O132" i="26" s="1"/>
  <c r="N149" i="26"/>
  <c r="O149" i="26" s="1"/>
  <c r="U149" i="26"/>
  <c r="V149" i="26" s="1"/>
  <c r="J113" i="26"/>
  <c r="K113" i="26" s="1"/>
  <c r="U205" i="26"/>
  <c r="V205" i="26" s="1"/>
  <c r="N205" i="26"/>
  <c r="O205" i="26" s="1"/>
  <c r="U183" i="26"/>
  <c r="V183" i="26" s="1"/>
  <c r="N183" i="26"/>
  <c r="O183" i="26" s="1"/>
  <c r="K131" i="26"/>
  <c r="J133" i="26"/>
  <c r="K72" i="26"/>
  <c r="U67" i="26"/>
  <c r="V67" i="26" s="1"/>
  <c r="N67" i="26"/>
  <c r="O67" i="26" s="1"/>
  <c r="N211" i="26"/>
  <c r="O211" i="26" s="1"/>
  <c r="U211" i="26"/>
  <c r="V211" i="26" s="1"/>
  <c r="J106" i="26"/>
  <c r="K206" i="26"/>
  <c r="J202" i="26"/>
  <c r="K204" i="26"/>
  <c r="K69" i="26"/>
  <c r="J198" i="26"/>
  <c r="K198" i="26" s="1"/>
  <c r="K182" i="26"/>
  <c r="K189" i="26"/>
  <c r="K176" i="26"/>
  <c r="N214" i="26"/>
  <c r="O214" i="26" s="1"/>
  <c r="U214" i="26"/>
  <c r="V214" i="26" s="1"/>
  <c r="N122" i="26"/>
  <c r="O122" i="26" s="1"/>
  <c r="U122" i="26"/>
  <c r="V122" i="26" s="1"/>
  <c r="K127" i="26"/>
  <c r="K195" i="26"/>
  <c r="J54" i="26"/>
  <c r="J224" i="26"/>
  <c r="J65" i="26"/>
  <c r="N184" i="26"/>
  <c r="O184" i="26" s="1"/>
  <c r="P184" i="26" s="1"/>
  <c r="Q184" i="26" s="1"/>
  <c r="U184" i="26"/>
  <c r="V184" i="26" s="1"/>
  <c r="J163" i="26"/>
  <c r="K163" i="26" s="1"/>
  <c r="J95" i="26"/>
  <c r="K95" i="26" s="1"/>
  <c r="J84" i="26"/>
  <c r="J172" i="26"/>
  <c r="J86" i="26"/>
  <c r="J162" i="26"/>
  <c r="J108" i="26"/>
  <c r="K108" i="26" s="1"/>
  <c r="N110" i="26"/>
  <c r="O110" i="26" s="1"/>
  <c r="U90" i="26"/>
  <c r="V90" i="26" s="1"/>
  <c r="N90" i="26"/>
  <c r="O90" i="26" s="1"/>
  <c r="AI214" i="26"/>
  <c r="AB214" i="26"/>
  <c r="U179" i="26"/>
  <c r="V179" i="26" s="1"/>
  <c r="N206" i="26"/>
  <c r="O206" i="26" s="1"/>
  <c r="U206" i="26"/>
  <c r="V206" i="26" s="1"/>
  <c r="AB167" i="26"/>
  <c r="AI167" i="26"/>
  <c r="N109" i="26"/>
  <c r="O109" i="26" s="1"/>
  <c r="U109" i="26"/>
  <c r="V109" i="26" s="1"/>
  <c r="K137" i="26"/>
  <c r="U176" i="26"/>
  <c r="V176" i="26" s="1"/>
  <c r="N176" i="26"/>
  <c r="O176" i="26" s="1"/>
  <c r="N168" i="26"/>
  <c r="O168" i="26" s="1"/>
  <c r="U168" i="26"/>
  <c r="V168" i="26" s="1"/>
  <c r="AJ200" i="26"/>
  <c r="AB200" i="26"/>
  <c r="W200" i="26"/>
  <c r="X200" i="26" s="1"/>
  <c r="U129" i="26"/>
  <c r="V129" i="26" s="1"/>
  <c r="N129" i="26"/>
  <c r="O129" i="26" s="1"/>
  <c r="K64" i="26"/>
  <c r="K202" i="26"/>
  <c r="N161" i="26"/>
  <c r="O161" i="26" s="1"/>
  <c r="U161" i="26"/>
  <c r="V161" i="26" s="1"/>
  <c r="U69" i="26"/>
  <c r="V69" i="26" s="1"/>
  <c r="N69" i="26"/>
  <c r="O69" i="26" s="1"/>
  <c r="U160" i="26"/>
  <c r="V160" i="26" s="1"/>
  <c r="N160" i="26"/>
  <c r="O160" i="26" s="1"/>
  <c r="U156" i="26"/>
  <c r="V156" i="26" s="1"/>
  <c r="N156" i="26"/>
  <c r="O156" i="26" s="1"/>
  <c r="U152" i="26"/>
  <c r="V152" i="26" s="1"/>
  <c r="N152" i="26"/>
  <c r="O152" i="26" s="1"/>
  <c r="K223" i="26"/>
  <c r="J158" i="26"/>
  <c r="K158" i="26" s="1"/>
  <c r="J171" i="26"/>
  <c r="K171" i="26" s="1"/>
  <c r="K58" i="26"/>
  <c r="N157" i="26"/>
  <c r="O157" i="26" s="1"/>
  <c r="K153" i="26"/>
  <c r="N209" i="26"/>
  <c r="O209" i="26" s="1"/>
  <c r="J197" i="26"/>
  <c r="K197" i="26" s="1"/>
  <c r="J175" i="26"/>
  <c r="K175" i="26" s="1"/>
  <c r="AJ116" i="26"/>
  <c r="AI116" i="26"/>
  <c r="AJ169" i="26"/>
  <c r="AI169" i="26"/>
  <c r="S169" i="26"/>
  <c r="T169" i="26" s="1"/>
  <c r="AB169" i="26"/>
  <c r="J98" i="26"/>
  <c r="AJ184" i="26"/>
  <c r="AB184" i="26"/>
  <c r="AI184" i="26"/>
  <c r="S184" i="26"/>
  <c r="T184" i="26" s="1"/>
  <c r="N62" i="26"/>
  <c r="O62" i="26" s="1"/>
  <c r="P62" i="26" s="1"/>
  <c r="U62" i="26"/>
  <c r="V62" i="26" s="1"/>
  <c r="U103" i="26"/>
  <c r="V103" i="26" s="1"/>
  <c r="N103" i="26"/>
  <c r="O103" i="26" s="1"/>
  <c r="J194" i="26"/>
  <c r="K194" i="26" s="1"/>
  <c r="K70" i="26"/>
  <c r="J138" i="26"/>
  <c r="J87" i="26"/>
  <c r="K166" i="26"/>
  <c r="J192" i="26"/>
  <c r="J225" i="26"/>
  <c r="K225" i="26" s="1"/>
  <c r="K218" i="26"/>
  <c r="AI222" i="26"/>
  <c r="P222" i="26"/>
  <c r="Q222" i="26" s="1"/>
  <c r="W222" i="26"/>
  <c r="X222" i="26" s="1"/>
  <c r="S222" i="26"/>
  <c r="T222" i="26" s="1"/>
  <c r="AJ222" i="26"/>
  <c r="AB222" i="26"/>
  <c r="N82" i="26"/>
  <c r="O82" i="26" s="1"/>
  <c r="U82" i="26"/>
  <c r="V82" i="26" s="1"/>
  <c r="P121" i="26"/>
  <c r="AB121" i="26"/>
  <c r="AJ121" i="26"/>
  <c r="S121" i="26"/>
  <c r="T121" i="26" s="1"/>
  <c r="N68" i="26"/>
  <c r="O68" i="26" s="1"/>
  <c r="U68" i="26"/>
  <c r="V68" i="26" s="1"/>
  <c r="AB107" i="26"/>
  <c r="AJ88" i="26"/>
  <c r="S88" i="26"/>
  <c r="T88" i="26" s="1"/>
  <c r="AI88" i="26"/>
  <c r="AB88" i="26"/>
  <c r="U75" i="26"/>
  <c r="V75" i="26" s="1"/>
  <c r="N75" i="26"/>
  <c r="O75" i="26" s="1"/>
  <c r="AB67" i="26"/>
  <c r="J208" i="26"/>
  <c r="K208" i="26" s="1"/>
  <c r="AB148" i="26"/>
  <c r="AJ148" i="26"/>
  <c r="S148" i="26"/>
  <c r="T148" i="26" s="1"/>
  <c r="AI148" i="26"/>
  <c r="W148" i="26"/>
  <c r="X148" i="26" s="1"/>
  <c r="P148" i="26"/>
  <c r="U221" i="26"/>
  <c r="V221" i="26" s="1"/>
  <c r="N221" i="26"/>
  <c r="O221" i="26" s="1"/>
  <c r="J101" i="26"/>
  <c r="K101" i="26" s="1"/>
  <c r="J89" i="26"/>
  <c r="K89" i="26" s="1"/>
  <c r="U119" i="26"/>
  <c r="V119" i="26" s="1"/>
  <c r="J199" i="26"/>
  <c r="K199" i="26" s="1"/>
  <c r="K129" i="26"/>
  <c r="K77" i="26"/>
  <c r="K133" i="26"/>
  <c r="K135" i="26"/>
  <c r="K73" i="26"/>
  <c r="K75" i="26"/>
  <c r="K78" i="26"/>
  <c r="U139" i="26"/>
  <c r="V139" i="26" s="1"/>
  <c r="N139" i="26"/>
  <c r="O139" i="26" s="1"/>
  <c r="P139" i="26" s="1"/>
  <c r="Q139" i="26" s="1"/>
  <c r="AB211" i="26"/>
  <c r="AI211" i="26"/>
  <c r="AJ211" i="26"/>
  <c r="S211" i="26"/>
  <c r="T211" i="26" s="1"/>
  <c r="K210" i="26"/>
  <c r="K109" i="26"/>
  <c r="N189" i="26"/>
  <c r="O189" i="26" s="1"/>
  <c r="U189" i="26"/>
  <c r="V189" i="26" s="1"/>
  <c r="K91" i="26"/>
  <c r="K157" i="26"/>
  <c r="J150" i="26"/>
  <c r="U216" i="26"/>
  <c r="V216" i="26" s="1"/>
  <c r="N216" i="26"/>
  <c r="O216" i="26" s="1"/>
  <c r="K221" i="26"/>
  <c r="N144" i="26"/>
  <c r="O144" i="26" s="1"/>
  <c r="U144" i="26"/>
  <c r="V144" i="26" s="1"/>
  <c r="K209" i="26"/>
  <c r="J188" i="26"/>
  <c r="K188" i="26" s="1"/>
  <c r="N85" i="26"/>
  <c r="O85" i="26" s="1"/>
  <c r="U85" i="26"/>
  <c r="V85" i="26" s="1"/>
  <c r="N169" i="26"/>
  <c r="O169" i="26" s="1"/>
  <c r="U169" i="26"/>
  <c r="V169" i="26" s="1"/>
  <c r="K111" i="26"/>
  <c r="J115" i="26"/>
  <c r="K115" i="26" s="1"/>
  <c r="N142" i="26"/>
  <c r="O142" i="26" s="1"/>
  <c r="U142" i="26"/>
  <c r="V142" i="26" s="1"/>
  <c r="N76" i="26"/>
  <c r="O76" i="26" s="1"/>
  <c r="U76" i="26"/>
  <c r="V76" i="26" s="1"/>
  <c r="K128" i="26"/>
  <c r="K54" i="26"/>
  <c r="J102" i="26"/>
  <c r="K102" i="26" s="1"/>
  <c r="J190" i="26"/>
  <c r="K190" i="26" s="1"/>
  <c r="J52" i="26"/>
  <c r="N70" i="26"/>
  <c r="O70" i="26" s="1"/>
  <c r="K94" i="26"/>
  <c r="K119" i="26"/>
  <c r="J124" i="26"/>
  <c r="J92" i="26"/>
  <c r="K86" i="26"/>
  <c r="J180" i="26"/>
  <c r="J112" i="26"/>
  <c r="K112" i="26" s="1"/>
  <c r="AI205" i="26"/>
  <c r="AJ205" i="26"/>
  <c r="W205" i="26"/>
  <c r="X205" i="26" s="1"/>
  <c r="S205" i="26"/>
  <c r="T205" i="26" s="1"/>
  <c r="AB205" i="26"/>
  <c r="U64" i="26"/>
  <c r="V64" i="26" s="1"/>
  <c r="N64" i="26"/>
  <c r="O64" i="26" s="1"/>
  <c r="N177" i="26"/>
  <c r="O177" i="26" s="1"/>
  <c r="U177" i="26"/>
  <c r="V177" i="26" s="1"/>
  <c r="U154" i="26"/>
  <c r="V154" i="26" s="1"/>
  <c r="N154" i="26"/>
  <c r="O154" i="26" s="1"/>
  <c r="U219" i="26"/>
  <c r="V219" i="26" s="1"/>
  <c r="N219" i="26"/>
  <c r="O219" i="26" s="1"/>
  <c r="U73" i="26"/>
  <c r="V73" i="26" s="1"/>
  <c r="N73" i="26"/>
  <c r="O73" i="26" s="1"/>
  <c r="AB173" i="26"/>
  <c r="S173" i="26"/>
  <c r="T173" i="26" s="1"/>
  <c r="AJ173" i="26"/>
  <c r="W173" i="26"/>
  <c r="X173" i="26" s="1"/>
  <c r="P173" i="26"/>
  <c r="Q173" i="26" s="1"/>
  <c r="AI173" i="26"/>
  <c r="U165" i="26"/>
  <c r="V165" i="26" s="1"/>
  <c r="N165" i="26"/>
  <c r="O165" i="26" s="1"/>
  <c r="K187" i="26"/>
  <c r="K154" i="26"/>
  <c r="W155" i="26"/>
  <c r="X155" i="26" s="1"/>
  <c r="AI155" i="26"/>
  <c r="P155" i="26"/>
  <c r="Q155" i="26" s="1"/>
  <c r="AJ155" i="26"/>
  <c r="S155" i="26"/>
  <c r="T155" i="26" s="1"/>
  <c r="AB155" i="26"/>
  <c r="N128" i="26"/>
  <c r="O128" i="26" s="1"/>
  <c r="U128" i="26"/>
  <c r="V128" i="26" s="1"/>
  <c r="U185" i="26"/>
  <c r="V185" i="26" s="1"/>
  <c r="N185" i="26"/>
  <c r="O185" i="26" s="1"/>
  <c r="K224" i="26"/>
  <c r="K98" i="26"/>
  <c r="K65" i="26"/>
  <c r="K56" i="26"/>
  <c r="U217" i="26"/>
  <c r="V217" i="26" s="1"/>
  <c r="N217" i="26"/>
  <c r="O217" i="26" s="1"/>
  <c r="AB57" i="26"/>
  <c r="AI57" i="26"/>
  <c r="AJ57" i="26"/>
  <c r="S57" i="26"/>
  <c r="T57" i="26" s="1"/>
  <c r="J104" i="26"/>
  <c r="K79" i="26"/>
  <c r="J215" i="26"/>
  <c r="K215" i="26" s="1"/>
  <c r="U107" i="26"/>
  <c r="V107" i="26" s="1"/>
  <c r="N107" i="26"/>
  <c r="O107" i="26" s="1"/>
  <c r="U131" i="26"/>
  <c r="V131" i="26" s="1"/>
  <c r="N131" i="26"/>
  <c r="O131" i="26" s="1"/>
  <c r="J191" i="26"/>
  <c r="U72" i="26"/>
  <c r="V72" i="26" s="1"/>
  <c r="N72" i="26"/>
  <c r="O72" i="26" s="1"/>
  <c r="AI139" i="26"/>
  <c r="AJ139" i="26"/>
  <c r="AB139" i="26"/>
  <c r="S139" i="26"/>
  <c r="T139" i="26" s="1"/>
  <c r="J164" i="26"/>
  <c r="K164" i="26" s="1"/>
  <c r="J141" i="26"/>
  <c r="K141" i="26" s="1"/>
  <c r="K160" i="26"/>
  <c r="J55" i="26"/>
  <c r="K55" i="26" s="1"/>
  <c r="N97" i="26"/>
  <c r="O97" i="26" s="1"/>
  <c r="U97" i="26"/>
  <c r="V97" i="26" s="1"/>
  <c r="J51" i="26"/>
  <c r="K177" i="26"/>
  <c r="N121" i="26"/>
  <c r="O121" i="26" s="1"/>
  <c r="U121" i="26"/>
  <c r="V121" i="26" s="1"/>
  <c r="N53" i="26"/>
  <c r="O53" i="26" s="1"/>
  <c r="U53" i="26"/>
  <c r="V53" i="26" s="1"/>
  <c r="K93" i="26"/>
  <c r="K150" i="26"/>
  <c r="K99" i="26"/>
  <c r="U83" i="26"/>
  <c r="V83" i="26" s="1"/>
  <c r="N83" i="26"/>
  <c r="O83" i="26" s="1"/>
  <c r="N100" i="26"/>
  <c r="O100" i="26" s="1"/>
  <c r="U100" i="26"/>
  <c r="V100" i="26" s="1"/>
  <c r="K63" i="26"/>
  <c r="N203" i="26"/>
  <c r="O203" i="26" s="1"/>
  <c r="U203" i="26"/>
  <c r="V203" i="26" s="1"/>
  <c r="U111" i="26"/>
  <c r="V111" i="26" s="1"/>
  <c r="N111" i="26"/>
  <c r="O111" i="26" s="1"/>
  <c r="N195" i="26"/>
  <c r="O195" i="26" s="1"/>
  <c r="U195" i="26"/>
  <c r="V195" i="26" s="1"/>
  <c r="J201" i="26"/>
  <c r="J117" i="26"/>
  <c r="J66" i="26"/>
  <c r="J130" i="26"/>
  <c r="K130" i="26" s="1"/>
  <c r="U200" i="26"/>
  <c r="V200" i="26" s="1"/>
  <c r="N200" i="26"/>
  <c r="O200" i="26" s="1"/>
  <c r="J140" i="26"/>
  <c r="K192" i="26"/>
  <c r="J81" i="26"/>
  <c r="J146" i="26"/>
  <c r="K146" i="26" s="1"/>
  <c r="J96" i="26"/>
  <c r="K96" i="26" s="1"/>
  <c r="J220" i="26"/>
  <c r="K220" i="26" s="1"/>
  <c r="D208" i="25"/>
  <c r="R208" i="25" s="1"/>
  <c r="G208" i="25"/>
  <c r="L208" i="25" s="1"/>
  <c r="M208" i="25" s="1"/>
  <c r="E208" i="25"/>
  <c r="F208" i="25"/>
  <c r="H208" i="25"/>
  <c r="I208" i="25"/>
  <c r="C208" i="25"/>
  <c r="AD208" i="25" s="1"/>
  <c r="E179" i="25"/>
  <c r="G179" i="25"/>
  <c r="L179" i="25" s="1"/>
  <c r="M179" i="25" s="1"/>
  <c r="D179" i="25"/>
  <c r="R179" i="25" s="1"/>
  <c r="F179" i="25"/>
  <c r="C179" i="25"/>
  <c r="AD179" i="25" s="1"/>
  <c r="H179" i="25"/>
  <c r="I179" i="25"/>
  <c r="F165" i="25"/>
  <c r="H165" i="25"/>
  <c r="C165" i="25"/>
  <c r="AD165" i="25" s="1"/>
  <c r="E165" i="25"/>
  <c r="I165" i="25"/>
  <c r="G165" i="25"/>
  <c r="L165" i="25" s="1"/>
  <c r="M165" i="25" s="1"/>
  <c r="D165" i="25"/>
  <c r="R165" i="25" s="1"/>
  <c r="H150" i="25"/>
  <c r="C150" i="25"/>
  <c r="AD150" i="25" s="1"/>
  <c r="E150" i="25"/>
  <c r="I150" i="25"/>
  <c r="G150" i="25"/>
  <c r="L150" i="25" s="1"/>
  <c r="M150" i="25" s="1"/>
  <c r="F150" i="25"/>
  <c r="D150" i="25"/>
  <c r="R150" i="25" s="1"/>
  <c r="D220" i="25"/>
  <c r="R220" i="25" s="1"/>
  <c r="F220" i="25"/>
  <c r="H220" i="25"/>
  <c r="C220" i="25"/>
  <c r="AD220" i="25" s="1"/>
  <c r="E220" i="25"/>
  <c r="I220" i="25"/>
  <c r="G220" i="25"/>
  <c r="L220" i="25" s="1"/>
  <c r="M220" i="25" s="1"/>
  <c r="E140" i="25"/>
  <c r="G140" i="25"/>
  <c r="L140" i="25" s="1"/>
  <c r="M140" i="25" s="1"/>
  <c r="D140" i="25"/>
  <c r="R140" i="25" s="1"/>
  <c r="I140" i="25"/>
  <c r="H140" i="25"/>
  <c r="C140" i="25"/>
  <c r="AD140" i="25" s="1"/>
  <c r="F140" i="25"/>
  <c r="F79" i="25"/>
  <c r="E79" i="25"/>
  <c r="C79" i="25"/>
  <c r="AD79" i="25" s="1"/>
  <c r="H79" i="25"/>
  <c r="I79" i="25"/>
  <c r="G79" i="25"/>
  <c r="L79" i="25" s="1"/>
  <c r="M79" i="25" s="1"/>
  <c r="D79" i="25"/>
  <c r="R79" i="25" s="1"/>
  <c r="I127" i="25"/>
  <c r="G127" i="25"/>
  <c r="L127" i="25" s="1"/>
  <c r="M127" i="25" s="1"/>
  <c r="F127" i="25"/>
  <c r="D127" i="25"/>
  <c r="R127" i="25" s="1"/>
  <c r="H127" i="25"/>
  <c r="C127" i="25"/>
  <c r="AD127" i="25" s="1"/>
  <c r="E127" i="25"/>
  <c r="I142" i="25"/>
  <c r="F142" i="25"/>
  <c r="C142" i="25"/>
  <c r="AD142" i="25" s="1"/>
  <c r="D142" i="25"/>
  <c r="R142" i="25" s="1"/>
  <c r="E142" i="25"/>
  <c r="H142" i="25"/>
  <c r="G142" i="25"/>
  <c r="L142" i="25" s="1"/>
  <c r="M142" i="25" s="1"/>
  <c r="E53" i="25"/>
  <c r="I53" i="25"/>
  <c r="F53" i="25"/>
  <c r="H53" i="25"/>
  <c r="C53" i="25"/>
  <c r="AD53" i="25" s="1"/>
  <c r="D53" i="25"/>
  <c r="R53" i="25" s="1"/>
  <c r="G53" i="25"/>
  <c r="L53" i="25" s="1"/>
  <c r="M53" i="25" s="1"/>
  <c r="D167" i="25"/>
  <c r="R167" i="25" s="1"/>
  <c r="C167" i="25"/>
  <c r="AD167" i="25" s="1"/>
  <c r="H167" i="25"/>
  <c r="E167" i="25"/>
  <c r="I167" i="25"/>
  <c r="F167" i="25"/>
  <c r="G167" i="25"/>
  <c r="L167" i="25" s="1"/>
  <c r="M167" i="25" s="1"/>
  <c r="C93" i="25"/>
  <c r="AD93" i="25" s="1"/>
  <c r="D93" i="25"/>
  <c r="R93" i="25" s="1"/>
  <c r="G93" i="25"/>
  <c r="L93" i="25" s="1"/>
  <c r="M93" i="25" s="1"/>
  <c r="F93" i="25"/>
  <c r="E93" i="25"/>
  <c r="I93" i="25"/>
  <c r="H93" i="25"/>
  <c r="D184" i="25"/>
  <c r="R184" i="25" s="1"/>
  <c r="H184" i="25"/>
  <c r="C184" i="25"/>
  <c r="AD184" i="25" s="1"/>
  <c r="E184" i="25"/>
  <c r="I184" i="25"/>
  <c r="F184" i="25"/>
  <c r="G184" i="25"/>
  <c r="L184" i="25" s="1"/>
  <c r="M184" i="25" s="1"/>
  <c r="E139" i="25"/>
  <c r="I139" i="25"/>
  <c r="H139" i="25"/>
  <c r="C139" i="25"/>
  <c r="AD139" i="25" s="1"/>
  <c r="D139" i="25"/>
  <c r="R139" i="25" s="1"/>
  <c r="G139" i="25"/>
  <c r="L139" i="25" s="1"/>
  <c r="M139" i="25" s="1"/>
  <c r="F139" i="25"/>
  <c r="D96" i="25"/>
  <c r="R96" i="25" s="1"/>
  <c r="E96" i="25"/>
  <c r="H96" i="25"/>
  <c r="G96" i="25"/>
  <c r="L96" i="25" s="1"/>
  <c r="M96" i="25" s="1"/>
  <c r="I96" i="25"/>
  <c r="C96" i="25"/>
  <c r="AD96" i="25" s="1"/>
  <c r="F96" i="25"/>
  <c r="H188" i="25"/>
  <c r="E188" i="25"/>
  <c r="C188" i="25"/>
  <c r="AD188" i="25" s="1"/>
  <c r="I188" i="25"/>
  <c r="F188" i="25"/>
  <c r="G188" i="25"/>
  <c r="L188" i="25" s="1"/>
  <c r="M188" i="25" s="1"/>
  <c r="D188" i="25"/>
  <c r="D141" i="25"/>
  <c r="R141" i="25" s="1"/>
  <c r="E141" i="25"/>
  <c r="I141" i="25"/>
  <c r="F141" i="25"/>
  <c r="C141" i="25"/>
  <c r="AD141" i="25" s="1"/>
  <c r="H141" i="25"/>
  <c r="G141" i="25"/>
  <c r="L141" i="25" s="1"/>
  <c r="M141" i="25" s="1"/>
  <c r="F82" i="25"/>
  <c r="H82" i="25"/>
  <c r="C82" i="25"/>
  <c r="AD82" i="25" s="1"/>
  <c r="D82" i="25"/>
  <c r="R82" i="25" s="1"/>
  <c r="G82" i="25"/>
  <c r="L82" i="25" s="1"/>
  <c r="M82" i="25" s="1"/>
  <c r="E82" i="25"/>
  <c r="I82" i="25"/>
  <c r="D196" i="25"/>
  <c r="R196" i="25" s="1"/>
  <c r="C196" i="25"/>
  <c r="AD196" i="25" s="1"/>
  <c r="F196" i="25"/>
  <c r="G196" i="25"/>
  <c r="L196" i="25" s="1"/>
  <c r="M196" i="25" s="1"/>
  <c r="H196" i="25"/>
  <c r="E196" i="25"/>
  <c r="I196" i="25"/>
  <c r="E120" i="25"/>
  <c r="I120" i="25"/>
  <c r="F120" i="25"/>
  <c r="C120" i="25"/>
  <c r="AD120" i="25" s="1"/>
  <c r="D120" i="25"/>
  <c r="R120" i="25" s="1"/>
  <c r="G120" i="25"/>
  <c r="L120" i="25" s="1"/>
  <c r="M120" i="25" s="1"/>
  <c r="H120" i="25"/>
  <c r="H62" i="25"/>
  <c r="E62" i="25"/>
  <c r="I62" i="25"/>
  <c r="F62" i="25"/>
  <c r="C62" i="25"/>
  <c r="AD62" i="25" s="1"/>
  <c r="D62" i="25"/>
  <c r="R62" i="25" s="1"/>
  <c r="R63" i="25" s="1"/>
  <c r="G62" i="25"/>
  <c r="L62" i="25" s="1"/>
  <c r="M62" i="25" s="1"/>
  <c r="C174" i="25"/>
  <c r="AD174" i="25" s="1"/>
  <c r="I174" i="25"/>
  <c r="G174" i="25"/>
  <c r="L174" i="25" s="1"/>
  <c r="M174" i="25" s="1"/>
  <c r="E174" i="25"/>
  <c r="F174" i="25"/>
  <c r="H174" i="25"/>
  <c r="D174" i="25"/>
  <c r="R174" i="25" s="1"/>
  <c r="C122" i="25"/>
  <c r="AD122" i="25" s="1"/>
  <c r="E122" i="25"/>
  <c r="I122" i="25"/>
  <c r="G122" i="25"/>
  <c r="L122" i="25" s="1"/>
  <c r="M122" i="25" s="1"/>
  <c r="D122" i="25"/>
  <c r="R122" i="25" s="1"/>
  <c r="F122" i="25"/>
  <c r="H122" i="25"/>
  <c r="I81" i="25"/>
  <c r="F81" i="25"/>
  <c r="G81" i="25"/>
  <c r="L81" i="25" s="1"/>
  <c r="M81" i="25" s="1"/>
  <c r="D81" i="25"/>
  <c r="R81" i="25" s="1"/>
  <c r="C81" i="25"/>
  <c r="AD81" i="25" s="1"/>
  <c r="H81" i="25"/>
  <c r="E81" i="25"/>
  <c r="F147" i="25"/>
  <c r="C147" i="25"/>
  <c r="AD147" i="25" s="1"/>
  <c r="D147" i="25"/>
  <c r="R147" i="25" s="1"/>
  <c r="G147" i="25"/>
  <c r="L147" i="25" s="1"/>
  <c r="M147" i="25" s="1"/>
  <c r="H147" i="25"/>
  <c r="E147" i="25"/>
  <c r="I147" i="25"/>
  <c r="H72" i="25"/>
  <c r="C72" i="25"/>
  <c r="AD72" i="25" s="1"/>
  <c r="E72" i="25"/>
  <c r="I72" i="25"/>
  <c r="G72" i="25"/>
  <c r="L72" i="25" s="1"/>
  <c r="M72" i="25" s="1"/>
  <c r="F72" i="25"/>
  <c r="D72" i="25"/>
  <c r="R72" i="25" s="1"/>
  <c r="I97" i="25"/>
  <c r="D97" i="25"/>
  <c r="R97" i="25" s="1"/>
  <c r="C97" i="25"/>
  <c r="AD97" i="25" s="1"/>
  <c r="F97" i="25"/>
  <c r="G97" i="25"/>
  <c r="L97" i="25" s="1"/>
  <c r="M97" i="25" s="1"/>
  <c r="H97" i="25"/>
  <c r="E97" i="25"/>
  <c r="I197" i="25"/>
  <c r="D197" i="25"/>
  <c r="R197" i="25" s="1"/>
  <c r="C197" i="25"/>
  <c r="AD197" i="25" s="1"/>
  <c r="H197" i="25"/>
  <c r="E197" i="25"/>
  <c r="F197" i="25"/>
  <c r="G197" i="25"/>
  <c r="L197" i="25" s="1"/>
  <c r="M197" i="25" s="1"/>
  <c r="G133" i="25"/>
  <c r="L133" i="25" s="1"/>
  <c r="M133" i="25" s="1"/>
  <c r="E133" i="25"/>
  <c r="I133" i="25"/>
  <c r="D133" i="25"/>
  <c r="R133" i="25" s="1"/>
  <c r="F133" i="25"/>
  <c r="H133" i="25"/>
  <c r="C133" i="25"/>
  <c r="AD133" i="25" s="1"/>
  <c r="I58" i="25"/>
  <c r="D58" i="25"/>
  <c r="R58" i="25" s="1"/>
  <c r="F58" i="25"/>
  <c r="G58" i="25"/>
  <c r="L58" i="25" s="1"/>
  <c r="M58" i="25" s="1"/>
  <c r="C58" i="25"/>
  <c r="AD58" i="25" s="1"/>
  <c r="E58" i="25"/>
  <c r="H58" i="25"/>
  <c r="F203" i="25"/>
  <c r="C203" i="25"/>
  <c r="AD203" i="25" s="1"/>
  <c r="D203" i="25"/>
  <c r="R203" i="25" s="1"/>
  <c r="H203" i="25"/>
  <c r="I203" i="25"/>
  <c r="E203" i="25"/>
  <c r="G203" i="25"/>
  <c r="L203" i="25" s="1"/>
  <c r="M203" i="25" s="1"/>
  <c r="I114" i="25"/>
  <c r="F114" i="25"/>
  <c r="E114" i="25"/>
  <c r="C114" i="25"/>
  <c r="AD114" i="25" s="1"/>
  <c r="G114" i="25"/>
  <c r="L114" i="25" s="1"/>
  <c r="M114" i="25" s="1"/>
  <c r="H114" i="25"/>
  <c r="D114" i="25"/>
  <c r="R114" i="25" s="1"/>
  <c r="D213" i="25"/>
  <c r="H213" i="25"/>
  <c r="E213" i="25"/>
  <c r="C213" i="25"/>
  <c r="AD213" i="25" s="1"/>
  <c r="I213" i="25"/>
  <c r="F213" i="25"/>
  <c r="G213" i="25"/>
  <c r="L213" i="25" s="1"/>
  <c r="M213" i="25" s="1"/>
  <c r="I131" i="25"/>
  <c r="G131" i="25"/>
  <c r="L131" i="25" s="1"/>
  <c r="M131" i="25" s="1"/>
  <c r="F131" i="25"/>
  <c r="D131" i="25"/>
  <c r="R131" i="25" s="1"/>
  <c r="H131" i="25"/>
  <c r="C131" i="25"/>
  <c r="AD131" i="25" s="1"/>
  <c r="E131" i="25"/>
  <c r="G65" i="25"/>
  <c r="L65" i="25" s="1"/>
  <c r="M65" i="25" s="1"/>
  <c r="F65" i="25"/>
  <c r="D65" i="25"/>
  <c r="R65" i="25" s="1"/>
  <c r="H65" i="25"/>
  <c r="C65" i="25"/>
  <c r="AD65" i="25" s="1"/>
  <c r="E65" i="25"/>
  <c r="I65" i="25"/>
  <c r="H194" i="25"/>
  <c r="E194" i="25"/>
  <c r="D194" i="25"/>
  <c r="R194" i="25" s="1"/>
  <c r="I194" i="25"/>
  <c r="C194" i="25"/>
  <c r="AD194" i="25" s="1"/>
  <c r="F194" i="25"/>
  <c r="G194" i="25"/>
  <c r="L194" i="25" s="1"/>
  <c r="M194" i="25" s="1"/>
  <c r="D149" i="25"/>
  <c r="R149" i="25" s="1"/>
  <c r="F149" i="25"/>
  <c r="H149" i="25"/>
  <c r="C149" i="25"/>
  <c r="AD149" i="25" s="1"/>
  <c r="E149" i="25"/>
  <c r="I149" i="25"/>
  <c r="G149" i="25"/>
  <c r="L149" i="25" s="1"/>
  <c r="M149" i="25" s="1"/>
  <c r="G71" i="25"/>
  <c r="L71" i="25" s="1"/>
  <c r="M71" i="25" s="1"/>
  <c r="F71" i="25"/>
  <c r="E71" i="25"/>
  <c r="H71" i="25"/>
  <c r="I71" i="25"/>
  <c r="C71" i="25"/>
  <c r="AD71" i="25" s="1"/>
  <c r="D71" i="25"/>
  <c r="R71" i="25" s="1"/>
  <c r="I202" i="25"/>
  <c r="G202" i="25"/>
  <c r="L202" i="25" s="1"/>
  <c r="M202" i="25" s="1"/>
  <c r="F202" i="25"/>
  <c r="C202" i="25"/>
  <c r="AD202" i="25" s="1"/>
  <c r="H202" i="25"/>
  <c r="E202" i="25"/>
  <c r="D202" i="25"/>
  <c r="R202" i="25" s="1"/>
  <c r="D124" i="25"/>
  <c r="R124" i="25" s="1"/>
  <c r="G124" i="25"/>
  <c r="L124" i="25" s="1"/>
  <c r="M124" i="25" s="1"/>
  <c r="H124" i="25"/>
  <c r="E124" i="25"/>
  <c r="I124" i="25"/>
  <c r="F124" i="25"/>
  <c r="C124" i="25"/>
  <c r="AD124" i="25" s="1"/>
  <c r="E66" i="25"/>
  <c r="G66" i="25"/>
  <c r="L66" i="25" s="1"/>
  <c r="M66" i="25" s="1"/>
  <c r="D66" i="25"/>
  <c r="R66" i="25" s="1"/>
  <c r="I66" i="25"/>
  <c r="C66" i="25"/>
  <c r="AD66" i="25" s="1"/>
  <c r="H66" i="25"/>
  <c r="F66" i="25"/>
  <c r="I177" i="25"/>
  <c r="F177" i="25"/>
  <c r="C177" i="25"/>
  <c r="AD177" i="25" s="1"/>
  <c r="D177" i="25"/>
  <c r="R177" i="25" s="1"/>
  <c r="G177" i="25"/>
  <c r="L177" i="25" s="1"/>
  <c r="M177" i="25" s="1"/>
  <c r="H177" i="25"/>
  <c r="E177" i="25"/>
  <c r="E113" i="25"/>
  <c r="H113" i="25"/>
  <c r="I113" i="25"/>
  <c r="D113" i="25"/>
  <c r="F113" i="25"/>
  <c r="G113" i="25"/>
  <c r="L113" i="25" s="1"/>
  <c r="M113" i="25" s="1"/>
  <c r="C113" i="25"/>
  <c r="AD113" i="25" s="1"/>
  <c r="E52" i="25"/>
  <c r="I52" i="25"/>
  <c r="C52" i="25"/>
  <c r="AD52" i="25" s="1"/>
  <c r="F52" i="25"/>
  <c r="G52" i="25"/>
  <c r="L52" i="25" s="1"/>
  <c r="M52" i="25" s="1"/>
  <c r="D52" i="25"/>
  <c r="R52" i="25" s="1"/>
  <c r="H52" i="25"/>
  <c r="I183" i="25"/>
  <c r="G183" i="25"/>
  <c r="L183" i="25" s="1"/>
  <c r="M183" i="25" s="1"/>
  <c r="D183" i="25"/>
  <c r="R183" i="25" s="1"/>
  <c r="F183" i="25"/>
  <c r="H183" i="25"/>
  <c r="C183" i="25"/>
  <c r="AD183" i="25" s="1"/>
  <c r="E183" i="25"/>
  <c r="D84" i="25"/>
  <c r="R84" i="25" s="1"/>
  <c r="H84" i="25"/>
  <c r="C84" i="25"/>
  <c r="AD84" i="25" s="1"/>
  <c r="E84" i="25"/>
  <c r="F84" i="25"/>
  <c r="I84" i="25"/>
  <c r="G84" i="25"/>
  <c r="L84" i="25" s="1"/>
  <c r="M84" i="25" s="1"/>
  <c r="C143" i="25"/>
  <c r="AD143" i="25" s="1"/>
  <c r="F143" i="25"/>
  <c r="G143" i="25"/>
  <c r="L143" i="25" s="1"/>
  <c r="M143" i="25" s="1"/>
  <c r="H143" i="25"/>
  <c r="E143" i="25"/>
  <c r="I143" i="25"/>
  <c r="D143" i="25"/>
  <c r="R143" i="25" s="1"/>
  <c r="H146" i="25"/>
  <c r="F146" i="25"/>
  <c r="D146" i="25"/>
  <c r="R146" i="25" s="1"/>
  <c r="E146" i="25"/>
  <c r="G146" i="25"/>
  <c r="L146" i="25" s="1"/>
  <c r="M146" i="25" s="1"/>
  <c r="I146" i="25"/>
  <c r="C146" i="25"/>
  <c r="AD146" i="25" s="1"/>
  <c r="H158" i="25"/>
  <c r="C158" i="25"/>
  <c r="AD158" i="25" s="1"/>
  <c r="E158" i="25"/>
  <c r="I158" i="25"/>
  <c r="G158" i="25"/>
  <c r="L158" i="25" s="1"/>
  <c r="M158" i="25" s="1"/>
  <c r="F158" i="25"/>
  <c r="D158" i="25"/>
  <c r="R158" i="25" s="1"/>
  <c r="F99" i="25"/>
  <c r="H99" i="25"/>
  <c r="C99" i="25"/>
  <c r="AD99" i="25" s="1"/>
  <c r="G99" i="25"/>
  <c r="L99" i="25" s="1"/>
  <c r="M99" i="25" s="1"/>
  <c r="E99" i="25"/>
  <c r="D99" i="25"/>
  <c r="R99" i="25" s="1"/>
  <c r="I99" i="25"/>
  <c r="E192" i="25"/>
  <c r="I192" i="25"/>
  <c r="F192" i="25"/>
  <c r="C192" i="25"/>
  <c r="AD192" i="25" s="1"/>
  <c r="H192" i="25"/>
  <c r="D192" i="25"/>
  <c r="R192" i="25" s="1"/>
  <c r="G192" i="25"/>
  <c r="L192" i="25" s="1"/>
  <c r="M192" i="25" s="1"/>
  <c r="C148" i="25"/>
  <c r="AD148" i="25" s="1"/>
  <c r="G148" i="25"/>
  <c r="L148" i="25" s="1"/>
  <c r="M148" i="25" s="1"/>
  <c r="E148" i="25"/>
  <c r="D148" i="25"/>
  <c r="R148" i="25" s="1"/>
  <c r="I148" i="25"/>
  <c r="F148" i="25"/>
  <c r="H148" i="25"/>
  <c r="D80" i="25"/>
  <c r="R80" i="25" s="1"/>
  <c r="H80" i="25"/>
  <c r="C80" i="25"/>
  <c r="AD80" i="25" s="1"/>
  <c r="I80" i="25"/>
  <c r="E80" i="25"/>
  <c r="G80" i="25"/>
  <c r="L80" i="25" s="1"/>
  <c r="M80" i="25" s="1"/>
  <c r="F80" i="25"/>
  <c r="D209" i="25"/>
  <c r="R209" i="25" s="1"/>
  <c r="E209" i="25"/>
  <c r="I209" i="25"/>
  <c r="G209" i="25"/>
  <c r="L209" i="25" s="1"/>
  <c r="M209" i="25" s="1"/>
  <c r="F209" i="25"/>
  <c r="C209" i="25"/>
  <c r="AD209" i="25" s="1"/>
  <c r="H209" i="25"/>
  <c r="D128" i="25"/>
  <c r="R128" i="25" s="1"/>
  <c r="G128" i="25"/>
  <c r="L128" i="25" s="1"/>
  <c r="M128" i="25" s="1"/>
  <c r="H128" i="25"/>
  <c r="E128" i="25"/>
  <c r="I128" i="25"/>
  <c r="F128" i="25"/>
  <c r="C128" i="25"/>
  <c r="AD128" i="25" s="1"/>
  <c r="C70" i="25"/>
  <c r="AD70" i="25" s="1"/>
  <c r="E70" i="25"/>
  <c r="D70" i="25"/>
  <c r="R70" i="25" s="1"/>
  <c r="G70" i="25"/>
  <c r="L70" i="25" s="1"/>
  <c r="M70" i="25" s="1"/>
  <c r="H70" i="25"/>
  <c r="F70" i="25"/>
  <c r="I70" i="25"/>
  <c r="E181" i="25"/>
  <c r="I181" i="25"/>
  <c r="F181" i="25"/>
  <c r="C181" i="25"/>
  <c r="AD181" i="25" s="1"/>
  <c r="D181" i="25"/>
  <c r="R181" i="25" s="1"/>
  <c r="G181" i="25"/>
  <c r="L181" i="25" s="1"/>
  <c r="M181" i="25" s="1"/>
  <c r="H181" i="25"/>
  <c r="I117" i="25"/>
  <c r="F117" i="25"/>
  <c r="H117" i="25"/>
  <c r="C117" i="25"/>
  <c r="AD117" i="25" s="1"/>
  <c r="G117" i="25"/>
  <c r="L117" i="25" s="1"/>
  <c r="M117" i="25" s="1"/>
  <c r="D117" i="25"/>
  <c r="R117" i="25" s="1"/>
  <c r="E117" i="25"/>
  <c r="C61" i="25"/>
  <c r="AD61" i="25" s="1"/>
  <c r="D61" i="25"/>
  <c r="R61" i="25" s="1"/>
  <c r="I61" i="25"/>
  <c r="E61" i="25"/>
  <c r="H61" i="25"/>
  <c r="F61" i="25"/>
  <c r="G61" i="25"/>
  <c r="L61" i="25" s="1"/>
  <c r="M61" i="25" s="1"/>
  <c r="E178" i="25"/>
  <c r="D178" i="25"/>
  <c r="R178" i="25" s="1"/>
  <c r="I178" i="25"/>
  <c r="F178" i="25"/>
  <c r="H178" i="25"/>
  <c r="C178" i="25"/>
  <c r="AD178" i="25" s="1"/>
  <c r="G178" i="25"/>
  <c r="L178" i="25" s="1"/>
  <c r="M178" i="25" s="1"/>
  <c r="G126" i="25"/>
  <c r="L126" i="25" s="1"/>
  <c r="M126" i="25" s="1"/>
  <c r="D126" i="25"/>
  <c r="R126" i="25" s="1"/>
  <c r="F126" i="25"/>
  <c r="H126" i="25"/>
  <c r="C126" i="25"/>
  <c r="AD126" i="25" s="1"/>
  <c r="I126" i="25"/>
  <c r="E126" i="25"/>
  <c r="D135" i="25"/>
  <c r="R135" i="25" s="1"/>
  <c r="C135" i="25"/>
  <c r="AD135" i="25" s="1"/>
  <c r="F135" i="25"/>
  <c r="G135" i="25"/>
  <c r="L135" i="25" s="1"/>
  <c r="M135" i="25" s="1"/>
  <c r="H135" i="25"/>
  <c r="E135" i="25"/>
  <c r="I135" i="25"/>
  <c r="I151" i="25"/>
  <c r="F151" i="25"/>
  <c r="G151" i="25"/>
  <c r="L151" i="25" s="1"/>
  <c r="M151" i="25" s="1"/>
  <c r="D151" i="25"/>
  <c r="R151" i="25" s="1"/>
  <c r="C151" i="25"/>
  <c r="AD151" i="25" s="1"/>
  <c r="H151" i="25"/>
  <c r="E151" i="25"/>
  <c r="D104" i="25"/>
  <c r="R104" i="25" s="1"/>
  <c r="F104" i="25"/>
  <c r="H104" i="25"/>
  <c r="C104" i="25"/>
  <c r="AD104" i="25" s="1"/>
  <c r="E104" i="25"/>
  <c r="I104" i="25"/>
  <c r="G104" i="25"/>
  <c r="L104" i="25" s="1"/>
  <c r="M104" i="25" s="1"/>
  <c r="G224" i="25"/>
  <c r="L224" i="25" s="1"/>
  <c r="M224" i="25" s="1"/>
  <c r="D224" i="25"/>
  <c r="R224" i="25" s="1"/>
  <c r="F224" i="25"/>
  <c r="H224" i="25"/>
  <c r="E224" i="25"/>
  <c r="I224" i="25"/>
  <c r="C224" i="25"/>
  <c r="AD224" i="25" s="1"/>
  <c r="E100" i="25"/>
  <c r="G100" i="25"/>
  <c r="L100" i="25" s="1"/>
  <c r="M100" i="25" s="1"/>
  <c r="D100" i="25"/>
  <c r="R100" i="25" s="1"/>
  <c r="H100" i="25"/>
  <c r="I100" i="25"/>
  <c r="F100" i="25"/>
  <c r="C100" i="25"/>
  <c r="AD100" i="25" s="1"/>
  <c r="H144" i="25"/>
  <c r="F144" i="25"/>
  <c r="I144" i="25"/>
  <c r="C144" i="25"/>
  <c r="AD144" i="25" s="1"/>
  <c r="E144" i="25"/>
  <c r="D144" i="25"/>
  <c r="R144" i="25" s="1"/>
  <c r="G144" i="25"/>
  <c r="L144" i="25" s="1"/>
  <c r="M144" i="25" s="1"/>
  <c r="I154" i="25"/>
  <c r="G154" i="25"/>
  <c r="L154" i="25" s="1"/>
  <c r="M154" i="25" s="1"/>
  <c r="F154" i="25"/>
  <c r="D154" i="25"/>
  <c r="R154" i="25" s="1"/>
  <c r="H154" i="25"/>
  <c r="E154" i="25"/>
  <c r="C154" i="25"/>
  <c r="AD154" i="25" s="1"/>
  <c r="H207" i="25"/>
  <c r="D207" i="25"/>
  <c r="R207" i="25" s="1"/>
  <c r="I207" i="25"/>
  <c r="E207" i="25"/>
  <c r="F207" i="25"/>
  <c r="G207" i="25"/>
  <c r="L207" i="25" s="1"/>
  <c r="M207" i="25" s="1"/>
  <c r="C207" i="25"/>
  <c r="AD207" i="25" s="1"/>
  <c r="E111" i="25"/>
  <c r="I111" i="25"/>
  <c r="F111" i="25"/>
  <c r="C111" i="25"/>
  <c r="AD111" i="25" s="1"/>
  <c r="H111" i="25"/>
  <c r="G111" i="25"/>
  <c r="L111" i="25" s="1"/>
  <c r="M111" i="25" s="1"/>
  <c r="D111" i="25"/>
  <c r="R111" i="25" s="1"/>
  <c r="I225" i="25"/>
  <c r="G225" i="25"/>
  <c r="L225" i="25" s="1"/>
  <c r="M225" i="25" s="1"/>
  <c r="F225" i="25"/>
  <c r="D225" i="25"/>
  <c r="R225" i="25" s="1"/>
  <c r="C225" i="25"/>
  <c r="AD225" i="25" s="1"/>
  <c r="H225" i="25"/>
  <c r="E225" i="25"/>
  <c r="E137" i="25"/>
  <c r="H137" i="25"/>
  <c r="I137" i="25"/>
  <c r="D137" i="25"/>
  <c r="R137" i="25" s="1"/>
  <c r="R138" i="25" s="1"/>
  <c r="C137" i="25"/>
  <c r="AD137" i="25" s="1"/>
  <c r="G137" i="25"/>
  <c r="L137" i="25" s="1"/>
  <c r="M137" i="25" s="1"/>
  <c r="F137" i="25"/>
  <c r="D95" i="25"/>
  <c r="R95" i="25" s="1"/>
  <c r="E95" i="25"/>
  <c r="I95" i="25"/>
  <c r="F95" i="25"/>
  <c r="C95" i="25"/>
  <c r="AD95" i="25" s="1"/>
  <c r="H95" i="25"/>
  <c r="G95" i="25"/>
  <c r="L95" i="25" s="1"/>
  <c r="M95" i="25" s="1"/>
  <c r="F204" i="25"/>
  <c r="H204" i="25"/>
  <c r="D204" i="25"/>
  <c r="R204" i="25" s="1"/>
  <c r="C204" i="25"/>
  <c r="AD204" i="25" s="1"/>
  <c r="I204" i="25"/>
  <c r="G204" i="25"/>
  <c r="L204" i="25" s="1"/>
  <c r="M204" i="25" s="1"/>
  <c r="E204" i="25"/>
  <c r="D153" i="25"/>
  <c r="R153" i="25" s="1"/>
  <c r="F153" i="25"/>
  <c r="H153" i="25"/>
  <c r="C153" i="25"/>
  <c r="AD153" i="25" s="1"/>
  <c r="E153" i="25"/>
  <c r="I153" i="25"/>
  <c r="G153" i="25"/>
  <c r="L153" i="25" s="1"/>
  <c r="M153" i="25" s="1"/>
  <c r="C73" i="25"/>
  <c r="AD73" i="25" s="1"/>
  <c r="D73" i="25"/>
  <c r="R73" i="25" s="1"/>
  <c r="G73" i="25"/>
  <c r="L73" i="25" s="1"/>
  <c r="M73" i="25" s="1"/>
  <c r="H73" i="25"/>
  <c r="E73" i="25"/>
  <c r="I73" i="25"/>
  <c r="F73" i="25"/>
  <c r="H185" i="25"/>
  <c r="E185" i="25"/>
  <c r="I185" i="25"/>
  <c r="F185" i="25"/>
  <c r="G185" i="25"/>
  <c r="L185" i="25" s="1"/>
  <c r="M185" i="25" s="1"/>
  <c r="C185" i="25"/>
  <c r="AD185" i="25" s="1"/>
  <c r="D185" i="25"/>
  <c r="R185" i="25" s="1"/>
  <c r="I121" i="25"/>
  <c r="D121" i="25"/>
  <c r="R121" i="25" s="1"/>
  <c r="F121" i="25"/>
  <c r="C121" i="25"/>
  <c r="AD121" i="25" s="1"/>
  <c r="G121" i="25"/>
  <c r="L121" i="25" s="1"/>
  <c r="M121" i="25" s="1"/>
  <c r="E121" i="25"/>
  <c r="H121" i="25"/>
  <c r="F64" i="25"/>
  <c r="H64" i="25"/>
  <c r="C64" i="25"/>
  <c r="AD64" i="25" s="1"/>
  <c r="I64" i="25"/>
  <c r="E64" i="25"/>
  <c r="G64" i="25"/>
  <c r="L64" i="25" s="1"/>
  <c r="M64" i="25" s="1"/>
  <c r="D64" i="25"/>
  <c r="R64" i="25" s="1"/>
  <c r="G182" i="25"/>
  <c r="L182" i="25" s="1"/>
  <c r="M182" i="25" s="1"/>
  <c r="E182" i="25"/>
  <c r="D182" i="25"/>
  <c r="R182" i="25" s="1"/>
  <c r="I182" i="25"/>
  <c r="F182" i="25"/>
  <c r="H182" i="25"/>
  <c r="C182" i="25"/>
  <c r="AD182" i="25" s="1"/>
  <c r="G130" i="25"/>
  <c r="L130" i="25" s="1"/>
  <c r="M130" i="25" s="1"/>
  <c r="D130" i="25"/>
  <c r="R130" i="25" s="1"/>
  <c r="F130" i="25"/>
  <c r="H130" i="25"/>
  <c r="C130" i="25"/>
  <c r="AD130" i="25" s="1"/>
  <c r="E130" i="25"/>
  <c r="I130" i="25"/>
  <c r="G51" i="25"/>
  <c r="L51" i="25" s="1"/>
  <c r="M51" i="25" s="1"/>
  <c r="D51" i="25"/>
  <c r="R51" i="25" s="1"/>
  <c r="H51" i="25"/>
  <c r="E51" i="25"/>
  <c r="F51" i="25"/>
  <c r="I51" i="25"/>
  <c r="C51" i="25"/>
  <c r="AD51" i="25" s="1"/>
  <c r="D187" i="25"/>
  <c r="R187" i="25" s="1"/>
  <c r="R188" i="25" s="1"/>
  <c r="F187" i="25"/>
  <c r="C187" i="25"/>
  <c r="AD187" i="25" s="1"/>
  <c r="H187" i="25"/>
  <c r="G187" i="25"/>
  <c r="L187" i="25" s="1"/>
  <c r="M187" i="25" s="1"/>
  <c r="E187" i="25"/>
  <c r="I187" i="25"/>
  <c r="C89" i="25"/>
  <c r="AD89" i="25" s="1"/>
  <c r="E89" i="25"/>
  <c r="I89" i="25"/>
  <c r="G89" i="25"/>
  <c r="L89" i="25" s="1"/>
  <c r="M89" i="25" s="1"/>
  <c r="F89" i="25"/>
  <c r="D89" i="25"/>
  <c r="R89" i="25" s="1"/>
  <c r="H89" i="25"/>
  <c r="D214" i="25"/>
  <c r="R214" i="25" s="1"/>
  <c r="G214" i="25"/>
  <c r="L214" i="25" s="1"/>
  <c r="M214" i="25" s="1"/>
  <c r="H214" i="25"/>
  <c r="E214" i="25"/>
  <c r="I214" i="25"/>
  <c r="F214" i="25"/>
  <c r="C214" i="25"/>
  <c r="AD214" i="25" s="1"/>
  <c r="E164" i="25"/>
  <c r="D164" i="25"/>
  <c r="R164" i="25" s="1"/>
  <c r="I164" i="25"/>
  <c r="F164" i="25"/>
  <c r="H164" i="25"/>
  <c r="C164" i="25"/>
  <c r="AD164" i="25" s="1"/>
  <c r="G164" i="25"/>
  <c r="L164" i="25" s="1"/>
  <c r="M164" i="25" s="1"/>
  <c r="D85" i="25"/>
  <c r="R85" i="25" s="1"/>
  <c r="C85" i="25"/>
  <c r="AD85" i="25" s="1"/>
  <c r="H85" i="25"/>
  <c r="I85" i="25"/>
  <c r="E85" i="25"/>
  <c r="F85" i="25"/>
  <c r="G85" i="25"/>
  <c r="L85" i="25" s="1"/>
  <c r="M85" i="25" s="1"/>
  <c r="C55" i="25"/>
  <c r="AD55" i="25" s="1"/>
  <c r="E55" i="25"/>
  <c r="F55" i="25"/>
  <c r="G55" i="25"/>
  <c r="L55" i="25" s="1"/>
  <c r="M55" i="25" s="1"/>
  <c r="D55" i="25"/>
  <c r="R55" i="25" s="1"/>
  <c r="H55" i="25"/>
  <c r="I55" i="25"/>
  <c r="D210" i="25"/>
  <c r="R210" i="25" s="1"/>
  <c r="G210" i="25"/>
  <c r="L210" i="25" s="1"/>
  <c r="M210" i="25" s="1"/>
  <c r="H210" i="25"/>
  <c r="E210" i="25"/>
  <c r="I210" i="25"/>
  <c r="F210" i="25"/>
  <c r="C210" i="25"/>
  <c r="AD210" i="25" s="1"/>
  <c r="F83" i="25"/>
  <c r="D83" i="25"/>
  <c r="R83" i="25" s="1"/>
  <c r="C83" i="25"/>
  <c r="AD83" i="25" s="1"/>
  <c r="E83" i="25"/>
  <c r="G83" i="25"/>
  <c r="L83" i="25" s="1"/>
  <c r="M83" i="25" s="1"/>
  <c r="H83" i="25"/>
  <c r="I83" i="25"/>
  <c r="F118" i="25"/>
  <c r="H118" i="25"/>
  <c r="C118" i="25"/>
  <c r="AD118" i="25" s="1"/>
  <c r="E118" i="25"/>
  <c r="I118" i="25"/>
  <c r="G118" i="25"/>
  <c r="L118" i="25" s="1"/>
  <c r="M118" i="25" s="1"/>
  <c r="D118" i="25"/>
  <c r="R118" i="25" s="1"/>
  <c r="I171" i="25"/>
  <c r="C171" i="25"/>
  <c r="AD171" i="25" s="1"/>
  <c r="F171" i="25"/>
  <c r="D171" i="25"/>
  <c r="R171" i="25" s="1"/>
  <c r="G171" i="25"/>
  <c r="L171" i="25" s="1"/>
  <c r="M171" i="25" s="1"/>
  <c r="H171" i="25"/>
  <c r="E171" i="25"/>
  <c r="F103" i="25"/>
  <c r="H103" i="25"/>
  <c r="C103" i="25"/>
  <c r="AD103" i="25" s="1"/>
  <c r="G103" i="25"/>
  <c r="L103" i="25" s="1"/>
  <c r="M103" i="25" s="1"/>
  <c r="E103" i="25"/>
  <c r="D103" i="25"/>
  <c r="R103" i="25" s="1"/>
  <c r="I103" i="25"/>
  <c r="I200" i="25"/>
  <c r="C200" i="25"/>
  <c r="AD200" i="25" s="1"/>
  <c r="F200" i="25"/>
  <c r="H200" i="25"/>
  <c r="G200" i="25"/>
  <c r="L200" i="25" s="1"/>
  <c r="M200" i="25" s="1"/>
  <c r="D200" i="25"/>
  <c r="R200" i="25" s="1"/>
  <c r="E200" i="25"/>
  <c r="C152" i="25"/>
  <c r="AD152" i="25" s="1"/>
  <c r="G152" i="25"/>
  <c r="L152" i="25" s="1"/>
  <c r="M152" i="25" s="1"/>
  <c r="E152" i="25"/>
  <c r="D152" i="25"/>
  <c r="R152" i="25" s="1"/>
  <c r="I152" i="25"/>
  <c r="H152" i="25"/>
  <c r="F152" i="25"/>
  <c r="E87" i="25"/>
  <c r="D87" i="25"/>
  <c r="R87" i="25" s="1"/>
  <c r="R88" i="25" s="1"/>
  <c r="I87" i="25"/>
  <c r="F87" i="25"/>
  <c r="C87" i="25"/>
  <c r="AD87" i="25" s="1"/>
  <c r="H87" i="25"/>
  <c r="G87" i="25"/>
  <c r="L87" i="25" s="1"/>
  <c r="M87" i="25" s="1"/>
  <c r="C212" i="25"/>
  <c r="AD212" i="25" s="1"/>
  <c r="H212" i="25"/>
  <c r="E212" i="25"/>
  <c r="G212" i="25"/>
  <c r="L212" i="25" s="1"/>
  <c r="M212" i="25" s="1"/>
  <c r="I212" i="25"/>
  <c r="D212" i="25"/>
  <c r="R212" i="25" s="1"/>
  <c r="R213" i="25" s="1"/>
  <c r="F212" i="25"/>
  <c r="D132" i="25"/>
  <c r="R132" i="25" s="1"/>
  <c r="C132" i="25"/>
  <c r="AD132" i="25" s="1"/>
  <c r="H132" i="25"/>
  <c r="E132" i="25"/>
  <c r="I132" i="25"/>
  <c r="F132" i="25"/>
  <c r="G132" i="25"/>
  <c r="L132" i="25" s="1"/>
  <c r="M132" i="25" s="1"/>
  <c r="E67" i="25"/>
  <c r="I67" i="25"/>
  <c r="C67" i="25"/>
  <c r="AD67" i="25" s="1"/>
  <c r="G67" i="25"/>
  <c r="L67" i="25" s="1"/>
  <c r="M67" i="25" s="1"/>
  <c r="H67" i="25"/>
  <c r="D67" i="25"/>
  <c r="R67" i="25" s="1"/>
  <c r="F67" i="25"/>
  <c r="G186" i="25"/>
  <c r="L186" i="25" s="1"/>
  <c r="M186" i="25" s="1"/>
  <c r="E186" i="25"/>
  <c r="D186" i="25"/>
  <c r="R186" i="25" s="1"/>
  <c r="I186" i="25"/>
  <c r="F186" i="25"/>
  <c r="C186" i="25"/>
  <c r="AD186" i="25" s="1"/>
  <c r="H186" i="25"/>
  <c r="H134" i="25"/>
  <c r="G134" i="25"/>
  <c r="L134" i="25" s="1"/>
  <c r="M134" i="25" s="1"/>
  <c r="I134" i="25"/>
  <c r="F134" i="25"/>
  <c r="C134" i="25"/>
  <c r="AD134" i="25" s="1"/>
  <c r="D134" i="25"/>
  <c r="R134" i="25" s="1"/>
  <c r="E134" i="25"/>
  <c r="G54" i="25"/>
  <c r="L54" i="25" s="1"/>
  <c r="M54" i="25" s="1"/>
  <c r="E54" i="25"/>
  <c r="H54" i="25"/>
  <c r="D54" i="25"/>
  <c r="R54" i="25" s="1"/>
  <c r="F54" i="25"/>
  <c r="C54" i="25"/>
  <c r="AD54" i="25" s="1"/>
  <c r="I54" i="25"/>
  <c r="F191" i="25"/>
  <c r="H191" i="25"/>
  <c r="C191" i="25"/>
  <c r="AD191" i="25" s="1"/>
  <c r="E191" i="25"/>
  <c r="I191" i="25"/>
  <c r="G191" i="25"/>
  <c r="L191" i="25" s="1"/>
  <c r="M191" i="25" s="1"/>
  <c r="D191" i="25"/>
  <c r="R191" i="25" s="1"/>
  <c r="F102" i="25"/>
  <c r="C102" i="25"/>
  <c r="AD102" i="25" s="1"/>
  <c r="D102" i="25"/>
  <c r="R102" i="25" s="1"/>
  <c r="G102" i="25"/>
  <c r="L102" i="25" s="1"/>
  <c r="M102" i="25" s="1"/>
  <c r="H102" i="25"/>
  <c r="E102" i="25"/>
  <c r="I102" i="25"/>
  <c r="I205" i="25"/>
  <c r="E205" i="25"/>
  <c r="F205" i="25"/>
  <c r="D205" i="25"/>
  <c r="R205" i="25" s="1"/>
  <c r="G205" i="25"/>
  <c r="L205" i="25" s="1"/>
  <c r="M205" i="25" s="1"/>
  <c r="H205" i="25"/>
  <c r="C205" i="25"/>
  <c r="AD205" i="25" s="1"/>
  <c r="I155" i="25"/>
  <c r="F155" i="25"/>
  <c r="C155" i="25"/>
  <c r="AD155" i="25" s="1"/>
  <c r="D155" i="25"/>
  <c r="R155" i="25" s="1"/>
  <c r="G155" i="25"/>
  <c r="L155" i="25" s="1"/>
  <c r="M155" i="25" s="1"/>
  <c r="H155" i="25"/>
  <c r="E155" i="25"/>
  <c r="I108" i="25"/>
  <c r="G108" i="25"/>
  <c r="L108" i="25" s="1"/>
  <c r="M108" i="25" s="1"/>
  <c r="D108" i="25"/>
  <c r="R108" i="25" s="1"/>
  <c r="F108" i="25"/>
  <c r="H108" i="25"/>
  <c r="E108" i="25"/>
  <c r="C108" i="25"/>
  <c r="AD108" i="25" s="1"/>
  <c r="G219" i="25"/>
  <c r="L219" i="25" s="1"/>
  <c r="M219" i="25" s="1"/>
  <c r="E219" i="25"/>
  <c r="D219" i="25"/>
  <c r="R219" i="25" s="1"/>
  <c r="I219" i="25"/>
  <c r="F219" i="25"/>
  <c r="H219" i="25"/>
  <c r="C219" i="25"/>
  <c r="AD219" i="25" s="1"/>
  <c r="F169" i="25"/>
  <c r="D169" i="25"/>
  <c r="R169" i="25" s="1"/>
  <c r="C169" i="25"/>
  <c r="AD169" i="25" s="1"/>
  <c r="E169" i="25"/>
  <c r="G169" i="25"/>
  <c r="L169" i="25" s="1"/>
  <c r="M169" i="25" s="1"/>
  <c r="H169" i="25"/>
  <c r="I169" i="25"/>
  <c r="H77" i="25"/>
  <c r="E77" i="25"/>
  <c r="I77" i="25"/>
  <c r="C77" i="25"/>
  <c r="AD77" i="25" s="1"/>
  <c r="F77" i="25"/>
  <c r="G77" i="25"/>
  <c r="L77" i="25" s="1"/>
  <c r="M77" i="25" s="1"/>
  <c r="D77" i="25"/>
  <c r="R77" i="25" s="1"/>
  <c r="I107" i="25"/>
  <c r="F107" i="25"/>
  <c r="H107" i="25"/>
  <c r="C107" i="25"/>
  <c r="AD107" i="25" s="1"/>
  <c r="G107" i="25"/>
  <c r="L107" i="25" s="1"/>
  <c r="M107" i="25" s="1"/>
  <c r="E107" i="25"/>
  <c r="D107" i="25"/>
  <c r="R107" i="25" s="1"/>
  <c r="E160" i="25"/>
  <c r="D160" i="25"/>
  <c r="R160" i="25" s="1"/>
  <c r="I160" i="25"/>
  <c r="F160" i="25"/>
  <c r="H160" i="25"/>
  <c r="C160" i="25"/>
  <c r="AD160" i="25" s="1"/>
  <c r="G160" i="25"/>
  <c r="L160" i="25" s="1"/>
  <c r="M160" i="25" s="1"/>
  <c r="E201" i="25"/>
  <c r="G201" i="25"/>
  <c r="L201" i="25" s="1"/>
  <c r="M201" i="25" s="1"/>
  <c r="D201" i="25"/>
  <c r="R201" i="25" s="1"/>
  <c r="H201" i="25"/>
  <c r="I201" i="25"/>
  <c r="F201" i="25"/>
  <c r="C201" i="25"/>
  <c r="AD201" i="25" s="1"/>
  <c r="H180" i="25"/>
  <c r="C180" i="25"/>
  <c r="AD180" i="25" s="1"/>
  <c r="E180" i="25"/>
  <c r="I180" i="25"/>
  <c r="G180" i="25"/>
  <c r="L180" i="25" s="1"/>
  <c r="M180" i="25" s="1"/>
  <c r="F180" i="25"/>
  <c r="D180" i="25"/>
  <c r="R180" i="25" s="1"/>
  <c r="F145" i="25"/>
  <c r="E145" i="25"/>
  <c r="H145" i="25"/>
  <c r="I145" i="25"/>
  <c r="D145" i="25"/>
  <c r="R145" i="25" s="1"/>
  <c r="C145" i="25"/>
  <c r="AD145" i="25" s="1"/>
  <c r="G145" i="25"/>
  <c r="L145" i="25" s="1"/>
  <c r="M145" i="25" s="1"/>
  <c r="G98" i="25"/>
  <c r="L98" i="25" s="1"/>
  <c r="M98" i="25" s="1"/>
  <c r="C98" i="25"/>
  <c r="AD98" i="25" s="1"/>
  <c r="D98" i="25"/>
  <c r="R98" i="25" s="1"/>
  <c r="I98" i="25"/>
  <c r="E98" i="25"/>
  <c r="H98" i="25"/>
  <c r="F98" i="25"/>
  <c r="F206" i="25"/>
  <c r="G206" i="25"/>
  <c r="L206" i="25" s="1"/>
  <c r="M206" i="25" s="1"/>
  <c r="C206" i="25"/>
  <c r="AD206" i="25" s="1"/>
  <c r="E206" i="25"/>
  <c r="H206" i="25"/>
  <c r="I206" i="25"/>
  <c r="D206" i="25"/>
  <c r="R206" i="25" s="1"/>
  <c r="D157" i="25"/>
  <c r="R157" i="25" s="1"/>
  <c r="F157" i="25"/>
  <c r="H157" i="25"/>
  <c r="C157" i="25"/>
  <c r="AD157" i="25" s="1"/>
  <c r="E157" i="25"/>
  <c r="I157" i="25"/>
  <c r="G157" i="25"/>
  <c r="L157" i="25" s="1"/>
  <c r="M157" i="25" s="1"/>
  <c r="I57" i="25"/>
  <c r="E57" i="25"/>
  <c r="F57" i="25"/>
  <c r="D57" i="25"/>
  <c r="R57" i="25" s="1"/>
  <c r="G57" i="25"/>
  <c r="L57" i="25" s="1"/>
  <c r="M57" i="25" s="1"/>
  <c r="H57" i="25"/>
  <c r="C57" i="25"/>
  <c r="AD57" i="25" s="1"/>
  <c r="F189" i="25"/>
  <c r="C189" i="25"/>
  <c r="AD189" i="25" s="1"/>
  <c r="D189" i="25"/>
  <c r="R189" i="25" s="1"/>
  <c r="G189" i="25"/>
  <c r="L189" i="25" s="1"/>
  <c r="M189" i="25" s="1"/>
  <c r="H189" i="25"/>
  <c r="E189" i="25"/>
  <c r="I189" i="25"/>
  <c r="I125" i="25"/>
  <c r="F125" i="25"/>
  <c r="H125" i="25"/>
  <c r="C125" i="25"/>
  <c r="AD125" i="25" s="1"/>
  <c r="G125" i="25"/>
  <c r="L125" i="25" s="1"/>
  <c r="M125" i="25" s="1"/>
  <c r="E125" i="25"/>
  <c r="D125" i="25"/>
  <c r="R125" i="25" s="1"/>
  <c r="G68" i="25"/>
  <c r="L68" i="25" s="1"/>
  <c r="M68" i="25" s="1"/>
  <c r="I68" i="25"/>
  <c r="F68" i="25"/>
  <c r="C68" i="25"/>
  <c r="AD68" i="25" s="1"/>
  <c r="D68" i="25"/>
  <c r="R68" i="25" s="1"/>
  <c r="H68" i="25"/>
  <c r="E68" i="25"/>
  <c r="F195" i="25"/>
  <c r="I195" i="25"/>
  <c r="D195" i="25"/>
  <c r="R195" i="25" s="1"/>
  <c r="C195" i="25"/>
  <c r="AD195" i="25" s="1"/>
  <c r="H195" i="25"/>
  <c r="E195" i="25"/>
  <c r="G195" i="25"/>
  <c r="L195" i="25" s="1"/>
  <c r="M195" i="25" s="1"/>
  <c r="F106" i="25"/>
  <c r="G106" i="25"/>
  <c r="L106" i="25" s="1"/>
  <c r="M106" i="25" s="1"/>
  <c r="D106" i="25"/>
  <c r="R106" i="25" s="1"/>
  <c r="H106" i="25"/>
  <c r="C106" i="25"/>
  <c r="AD106" i="25" s="1"/>
  <c r="E106" i="25"/>
  <c r="I106" i="25"/>
  <c r="G217" i="25"/>
  <c r="L217" i="25" s="1"/>
  <c r="M217" i="25" s="1"/>
  <c r="F217" i="25"/>
  <c r="D217" i="25"/>
  <c r="R217" i="25" s="1"/>
  <c r="H217" i="25"/>
  <c r="C217" i="25"/>
  <c r="AD217" i="25" s="1"/>
  <c r="E217" i="25"/>
  <c r="I217" i="25"/>
  <c r="H159" i="25"/>
  <c r="E159" i="25"/>
  <c r="I159" i="25"/>
  <c r="F159" i="25"/>
  <c r="C159" i="25"/>
  <c r="AD159" i="25" s="1"/>
  <c r="D159" i="25"/>
  <c r="R159" i="25" s="1"/>
  <c r="G159" i="25"/>
  <c r="L159" i="25" s="1"/>
  <c r="M159" i="25" s="1"/>
  <c r="F112" i="25"/>
  <c r="I112" i="25"/>
  <c r="D112" i="25"/>
  <c r="R112" i="25" s="1"/>
  <c r="R113" i="25" s="1"/>
  <c r="C112" i="25"/>
  <c r="AD112" i="25" s="1"/>
  <c r="E112" i="25"/>
  <c r="H112" i="25"/>
  <c r="G112" i="25"/>
  <c r="L112" i="25" s="1"/>
  <c r="M112" i="25" s="1"/>
  <c r="H218" i="25"/>
  <c r="E218" i="25"/>
  <c r="I218" i="25"/>
  <c r="F218" i="25"/>
  <c r="C218" i="25"/>
  <c r="AD218" i="25" s="1"/>
  <c r="G218" i="25"/>
  <c r="L218" i="25" s="1"/>
  <c r="M218" i="25" s="1"/>
  <c r="D218" i="25"/>
  <c r="R218" i="25" s="1"/>
  <c r="I168" i="25"/>
  <c r="F168" i="25"/>
  <c r="H168" i="25"/>
  <c r="C168" i="25"/>
  <c r="AD168" i="25" s="1"/>
  <c r="D168" i="25"/>
  <c r="R168" i="25" s="1"/>
  <c r="G168" i="25"/>
  <c r="L168" i="25" s="1"/>
  <c r="M168" i="25" s="1"/>
  <c r="E168" i="25"/>
  <c r="D86" i="25"/>
  <c r="R86" i="25" s="1"/>
  <c r="G86" i="25"/>
  <c r="L86" i="25" s="1"/>
  <c r="M86" i="25" s="1"/>
  <c r="H86" i="25"/>
  <c r="E86" i="25"/>
  <c r="I86" i="25"/>
  <c r="F86" i="25"/>
  <c r="C86" i="25"/>
  <c r="AD86" i="25" s="1"/>
  <c r="C170" i="25"/>
  <c r="AD170" i="25" s="1"/>
  <c r="E170" i="25"/>
  <c r="F170" i="25"/>
  <c r="G170" i="25"/>
  <c r="L170" i="25" s="1"/>
  <c r="M170" i="25" s="1"/>
  <c r="I170" i="25"/>
  <c r="D170" i="25"/>
  <c r="R170" i="25" s="1"/>
  <c r="H170" i="25"/>
  <c r="G101" i="25"/>
  <c r="L101" i="25" s="1"/>
  <c r="M101" i="25" s="1"/>
  <c r="F101" i="25"/>
  <c r="D101" i="25"/>
  <c r="R101" i="25" s="1"/>
  <c r="H101" i="25"/>
  <c r="C101" i="25"/>
  <c r="AD101" i="25" s="1"/>
  <c r="E101" i="25"/>
  <c r="I101" i="25"/>
  <c r="C74" i="25"/>
  <c r="AD74" i="25" s="1"/>
  <c r="G74" i="25"/>
  <c r="L74" i="25" s="1"/>
  <c r="M74" i="25" s="1"/>
  <c r="E74" i="25"/>
  <c r="D74" i="25"/>
  <c r="R74" i="25" s="1"/>
  <c r="I74" i="25"/>
  <c r="F74" i="25"/>
  <c r="H74" i="25"/>
  <c r="E156" i="25"/>
  <c r="H156" i="25"/>
  <c r="I156" i="25"/>
  <c r="D156" i="25"/>
  <c r="R156" i="25" s="1"/>
  <c r="F156" i="25"/>
  <c r="C156" i="25"/>
  <c r="AD156" i="25" s="1"/>
  <c r="G156" i="25"/>
  <c r="L156" i="25" s="1"/>
  <c r="M156" i="25" s="1"/>
  <c r="G91" i="25"/>
  <c r="L91" i="25" s="1"/>
  <c r="M91" i="25" s="1"/>
  <c r="E91" i="25"/>
  <c r="I91" i="25"/>
  <c r="D91" i="25"/>
  <c r="R91" i="25" s="1"/>
  <c r="F91" i="25"/>
  <c r="H91" i="25"/>
  <c r="C91" i="25"/>
  <c r="AD91" i="25" s="1"/>
  <c r="D216" i="25"/>
  <c r="R216" i="25" s="1"/>
  <c r="F216" i="25"/>
  <c r="H216" i="25"/>
  <c r="C216" i="25"/>
  <c r="AD216" i="25" s="1"/>
  <c r="I216" i="25"/>
  <c r="E216" i="25"/>
  <c r="G216" i="25"/>
  <c r="L216" i="25" s="1"/>
  <c r="M216" i="25" s="1"/>
  <c r="D136" i="25"/>
  <c r="R136" i="25" s="1"/>
  <c r="G136" i="25"/>
  <c r="L136" i="25" s="1"/>
  <c r="M136" i="25" s="1"/>
  <c r="H136" i="25"/>
  <c r="F136" i="25"/>
  <c r="I136" i="25"/>
  <c r="C136" i="25"/>
  <c r="AD136" i="25" s="1"/>
  <c r="E136" i="25"/>
  <c r="C75" i="25"/>
  <c r="AD75" i="25" s="1"/>
  <c r="I75" i="25"/>
  <c r="E75" i="25"/>
  <c r="G75" i="25"/>
  <c r="L75" i="25" s="1"/>
  <c r="M75" i="25" s="1"/>
  <c r="D75" i="25"/>
  <c r="R75" i="25" s="1"/>
  <c r="F75" i="25"/>
  <c r="H75" i="25"/>
  <c r="C190" i="25"/>
  <c r="AD190" i="25" s="1"/>
  <c r="G190" i="25"/>
  <c r="L190" i="25" s="1"/>
  <c r="M190" i="25" s="1"/>
  <c r="E190" i="25"/>
  <c r="H190" i="25"/>
  <c r="I190" i="25"/>
  <c r="D190" i="25"/>
  <c r="R190" i="25" s="1"/>
  <c r="F190" i="25"/>
  <c r="C138" i="25"/>
  <c r="AD138" i="25" s="1"/>
  <c r="E138" i="25"/>
  <c r="G138" i="25"/>
  <c r="L138" i="25" s="1"/>
  <c r="M138" i="25" s="1"/>
  <c r="F138" i="25"/>
  <c r="D138" i="25"/>
  <c r="I138" i="25"/>
  <c r="H138" i="25"/>
  <c r="A239" i="25"/>
  <c r="H239" i="25" s="1"/>
  <c r="I239" i="25" s="1"/>
  <c r="A271" i="25"/>
  <c r="H271" i="25" s="1"/>
  <c r="I271" i="25" s="1"/>
  <c r="A303" i="25"/>
  <c r="H303" i="25" s="1"/>
  <c r="I303" i="25" s="1"/>
  <c r="A335" i="25"/>
  <c r="H335" i="25" s="1"/>
  <c r="I335" i="25" s="1"/>
  <c r="A367" i="25"/>
  <c r="H367" i="25" s="1"/>
  <c r="I367" i="25" s="1"/>
  <c r="A399" i="25"/>
  <c r="H399" i="25" s="1"/>
  <c r="I399" i="25" s="1"/>
  <c r="A254" i="25"/>
  <c r="H254" i="25" s="1"/>
  <c r="I254" i="25" s="1"/>
  <c r="A286" i="25"/>
  <c r="H286" i="25" s="1"/>
  <c r="I286" i="25" s="1"/>
  <c r="A318" i="25"/>
  <c r="H318" i="25" s="1"/>
  <c r="I318" i="25" s="1"/>
  <c r="A350" i="25"/>
  <c r="H350" i="25" s="1"/>
  <c r="I350" i="25" s="1"/>
  <c r="A382" i="25"/>
  <c r="H382" i="25" s="1"/>
  <c r="I382" i="25" s="1"/>
  <c r="A237" i="25"/>
  <c r="H237" i="25" s="1"/>
  <c r="I237" i="25" s="1"/>
  <c r="A269" i="25"/>
  <c r="H269" i="25" s="1"/>
  <c r="I269" i="25" s="1"/>
  <c r="A301" i="25"/>
  <c r="H301" i="25" s="1"/>
  <c r="I301" i="25" s="1"/>
  <c r="A333" i="25"/>
  <c r="H333" i="25" s="1"/>
  <c r="I333" i="25" s="1"/>
  <c r="A365" i="25"/>
  <c r="H365" i="25" s="1"/>
  <c r="I365" i="25" s="1"/>
  <c r="A397" i="25"/>
  <c r="H397" i="25" s="1"/>
  <c r="I397" i="25" s="1"/>
  <c r="A328" i="25"/>
  <c r="H328" i="25" s="1"/>
  <c r="I328" i="25" s="1"/>
  <c r="A292" i="25"/>
  <c r="H292" i="25" s="1"/>
  <c r="I292" i="25" s="1"/>
  <c r="A256" i="25"/>
  <c r="H256" i="25" s="1"/>
  <c r="I256" i="25" s="1"/>
  <c r="A384" i="25"/>
  <c r="H384" i="25" s="1"/>
  <c r="I384" i="25" s="1"/>
  <c r="A284" i="25"/>
  <c r="H284" i="25" s="1"/>
  <c r="I284" i="25" s="1"/>
  <c r="A251" i="25"/>
  <c r="H251" i="25" s="1"/>
  <c r="I251" i="25" s="1"/>
  <c r="A283" i="25"/>
  <c r="H283" i="25" s="1"/>
  <c r="I283" i="25" s="1"/>
  <c r="A315" i="25"/>
  <c r="H315" i="25" s="1"/>
  <c r="I315" i="25" s="1"/>
  <c r="A347" i="25"/>
  <c r="H347" i="25" s="1"/>
  <c r="I347" i="25" s="1"/>
  <c r="A379" i="25"/>
  <c r="H379" i="25" s="1"/>
  <c r="I379" i="25" s="1"/>
  <c r="A234" i="25"/>
  <c r="H234" i="25" s="1"/>
  <c r="I234" i="25" s="1"/>
  <c r="A266" i="25"/>
  <c r="H266" i="25" s="1"/>
  <c r="I266" i="25" s="1"/>
  <c r="A298" i="25"/>
  <c r="H298" i="25" s="1"/>
  <c r="I298" i="25" s="1"/>
  <c r="A330" i="25"/>
  <c r="H330" i="25" s="1"/>
  <c r="I330" i="25" s="1"/>
  <c r="A362" i="25"/>
  <c r="H362" i="25" s="1"/>
  <c r="I362" i="25" s="1"/>
  <c r="A394" i="25"/>
  <c r="H394" i="25" s="1"/>
  <c r="I394" i="25" s="1"/>
  <c r="A249" i="25"/>
  <c r="H249" i="25" s="1"/>
  <c r="I249" i="25" s="1"/>
  <c r="A281" i="25"/>
  <c r="H281" i="25" s="1"/>
  <c r="I281" i="25" s="1"/>
  <c r="A313" i="25"/>
  <c r="H313" i="25" s="1"/>
  <c r="I313" i="25" s="1"/>
  <c r="A345" i="25"/>
  <c r="H345" i="25" s="1"/>
  <c r="I345" i="25" s="1"/>
  <c r="A377" i="25"/>
  <c r="H377" i="25" s="1"/>
  <c r="I377" i="25" s="1"/>
  <c r="A248" i="25"/>
  <c r="H248" i="25" s="1"/>
  <c r="I248" i="25" s="1"/>
  <c r="A376" i="25"/>
  <c r="H376" i="25" s="1"/>
  <c r="I376" i="25" s="1"/>
  <c r="A340" i="25"/>
  <c r="H340" i="25" s="1"/>
  <c r="I340" i="25" s="1"/>
  <c r="A304" i="25"/>
  <c r="H304" i="25" s="1"/>
  <c r="I304" i="25" s="1"/>
  <c r="A316" i="25"/>
  <c r="H316" i="25" s="1"/>
  <c r="I316" i="25" s="1"/>
  <c r="A396" i="25"/>
  <c r="H396" i="25" s="1"/>
  <c r="I396" i="25" s="1"/>
  <c r="A231" i="25"/>
  <c r="H231" i="25" s="1"/>
  <c r="I231" i="25" s="1"/>
  <c r="A263" i="25"/>
  <c r="H263" i="25" s="1"/>
  <c r="I263" i="25" s="1"/>
  <c r="A295" i="25"/>
  <c r="H295" i="25" s="1"/>
  <c r="I295" i="25" s="1"/>
  <c r="A327" i="25"/>
  <c r="H327" i="25" s="1"/>
  <c r="I327" i="25" s="1"/>
  <c r="A359" i="25"/>
  <c r="H359" i="25" s="1"/>
  <c r="I359" i="25" s="1"/>
  <c r="A391" i="25"/>
  <c r="H391" i="25" s="1"/>
  <c r="I391" i="25" s="1"/>
  <c r="A246" i="25"/>
  <c r="H246" i="25" s="1"/>
  <c r="I246" i="25" s="1"/>
  <c r="A278" i="25"/>
  <c r="H278" i="25" s="1"/>
  <c r="I278" i="25" s="1"/>
  <c r="A310" i="25"/>
  <c r="H310" i="25" s="1"/>
  <c r="I310" i="25" s="1"/>
  <c r="A342" i="25"/>
  <c r="H342" i="25" s="1"/>
  <c r="I342" i="25" s="1"/>
  <c r="A374" i="25"/>
  <c r="H374" i="25" s="1"/>
  <c r="I374" i="25" s="1"/>
  <c r="A229" i="25"/>
  <c r="H229" i="25" s="1"/>
  <c r="I229" i="25" s="1"/>
  <c r="A261" i="25"/>
  <c r="H261" i="25" s="1"/>
  <c r="I261" i="25" s="1"/>
  <c r="A293" i="25"/>
  <c r="H293" i="25" s="1"/>
  <c r="I293" i="25" s="1"/>
  <c r="A325" i="25"/>
  <c r="H325" i="25" s="1"/>
  <c r="I325" i="25" s="1"/>
  <c r="A357" i="25"/>
  <c r="H357" i="25" s="1"/>
  <c r="I357" i="25" s="1"/>
  <c r="A389" i="25"/>
  <c r="H389" i="25" s="1"/>
  <c r="I389" i="25" s="1"/>
  <c r="A296" i="25"/>
  <c r="H296" i="25" s="1"/>
  <c r="I296" i="25" s="1"/>
  <c r="A260" i="25"/>
  <c r="H260" i="25" s="1"/>
  <c r="I260" i="25" s="1"/>
  <c r="A388" i="25"/>
  <c r="H388" i="25" s="1"/>
  <c r="I388" i="25" s="1"/>
  <c r="A352" i="25"/>
  <c r="H352" i="25" s="1"/>
  <c r="I352" i="25" s="1"/>
  <c r="A300" i="25"/>
  <c r="H300" i="25" s="1"/>
  <c r="I300" i="25" s="1"/>
  <c r="A243" i="25"/>
  <c r="H243" i="25" s="1"/>
  <c r="I243" i="25" s="1"/>
  <c r="A275" i="25"/>
  <c r="H275" i="25" s="1"/>
  <c r="I275" i="25" s="1"/>
  <c r="A307" i="25"/>
  <c r="H307" i="25" s="1"/>
  <c r="I307" i="25" s="1"/>
  <c r="A339" i="25"/>
  <c r="H339" i="25" s="1"/>
  <c r="I339" i="25" s="1"/>
  <c r="A371" i="25"/>
  <c r="H371" i="25" s="1"/>
  <c r="I371" i="25" s="1"/>
  <c r="A403" i="25"/>
  <c r="H403" i="25" s="1"/>
  <c r="I403" i="25" s="1"/>
  <c r="A258" i="25"/>
  <c r="H258" i="25" s="1"/>
  <c r="I258" i="25" s="1"/>
  <c r="A290" i="25"/>
  <c r="H290" i="25" s="1"/>
  <c r="I290" i="25" s="1"/>
  <c r="A322" i="25"/>
  <c r="H322" i="25" s="1"/>
  <c r="I322" i="25" s="1"/>
  <c r="A354" i="25"/>
  <c r="H354" i="25" s="1"/>
  <c r="I354" i="25" s="1"/>
  <c r="A386" i="25"/>
  <c r="H386" i="25" s="1"/>
  <c r="I386" i="25" s="1"/>
  <c r="A241" i="25"/>
  <c r="H241" i="25" s="1"/>
  <c r="I241" i="25" s="1"/>
  <c r="A273" i="25"/>
  <c r="H273" i="25" s="1"/>
  <c r="I273" i="25" s="1"/>
  <c r="A305" i="25"/>
  <c r="H305" i="25" s="1"/>
  <c r="I305" i="25" s="1"/>
  <c r="A337" i="25"/>
  <c r="H337" i="25" s="1"/>
  <c r="I337" i="25" s="1"/>
  <c r="A369" i="25"/>
  <c r="H369" i="25" s="1"/>
  <c r="I369" i="25" s="1"/>
  <c r="A401" i="25"/>
  <c r="H401" i="25" s="1"/>
  <c r="I401" i="25" s="1"/>
  <c r="A344" i="25"/>
  <c r="H344" i="25" s="1"/>
  <c r="I344" i="25" s="1"/>
  <c r="A308" i="25"/>
  <c r="H308" i="25" s="1"/>
  <c r="I308" i="25" s="1"/>
  <c r="A272" i="25"/>
  <c r="H272" i="25" s="1"/>
  <c r="I272" i="25" s="1"/>
  <c r="A400" i="25"/>
  <c r="H400" i="25" s="1"/>
  <c r="I400" i="25" s="1"/>
  <c r="A348" i="25"/>
  <c r="H348" i="25" s="1"/>
  <c r="I348" i="25" s="1"/>
  <c r="A255" i="25"/>
  <c r="H255" i="25" s="1"/>
  <c r="I255" i="25" s="1"/>
  <c r="A287" i="25"/>
  <c r="H287" i="25" s="1"/>
  <c r="I287" i="25" s="1"/>
  <c r="A319" i="25"/>
  <c r="H319" i="25" s="1"/>
  <c r="I319" i="25" s="1"/>
  <c r="A351" i="25"/>
  <c r="H351" i="25" s="1"/>
  <c r="I351" i="25" s="1"/>
  <c r="A383" i="25"/>
  <c r="H383" i="25" s="1"/>
  <c r="I383" i="25" s="1"/>
  <c r="A238" i="25"/>
  <c r="H238" i="25" s="1"/>
  <c r="I238" i="25" s="1"/>
  <c r="A270" i="25"/>
  <c r="H270" i="25" s="1"/>
  <c r="I270" i="25" s="1"/>
  <c r="A302" i="25"/>
  <c r="H302" i="25" s="1"/>
  <c r="I302" i="25" s="1"/>
  <c r="A334" i="25"/>
  <c r="H334" i="25" s="1"/>
  <c r="I334" i="25" s="1"/>
  <c r="A366" i="25"/>
  <c r="H366" i="25" s="1"/>
  <c r="I366" i="25" s="1"/>
  <c r="A398" i="25"/>
  <c r="H398" i="25" s="1"/>
  <c r="I398" i="25" s="1"/>
  <c r="A253" i="25"/>
  <c r="H253" i="25" s="1"/>
  <c r="I253" i="25" s="1"/>
  <c r="A285" i="25"/>
  <c r="H285" i="25" s="1"/>
  <c r="I285" i="25" s="1"/>
  <c r="A317" i="25"/>
  <c r="H317" i="25" s="1"/>
  <c r="I317" i="25" s="1"/>
  <c r="A349" i="25"/>
  <c r="H349" i="25" s="1"/>
  <c r="I349" i="25" s="1"/>
  <c r="A381" i="25"/>
  <c r="H381" i="25" s="1"/>
  <c r="I381" i="25" s="1"/>
  <c r="A264" i="25"/>
  <c r="H264" i="25" s="1"/>
  <c r="I264" i="25" s="1"/>
  <c r="A392" i="25"/>
  <c r="H392" i="25" s="1"/>
  <c r="I392" i="25" s="1"/>
  <c r="A356" i="25"/>
  <c r="H356" i="25" s="1"/>
  <c r="I356" i="25" s="1"/>
  <c r="A320" i="25"/>
  <c r="H320" i="25" s="1"/>
  <c r="I320" i="25" s="1"/>
  <c r="A380" i="25"/>
  <c r="H380" i="25" s="1"/>
  <c r="I380" i="25" s="1"/>
  <c r="A332" i="25"/>
  <c r="H332" i="25" s="1"/>
  <c r="I332" i="25" s="1"/>
  <c r="A235" i="25"/>
  <c r="H235" i="25" s="1"/>
  <c r="I235" i="25" s="1"/>
  <c r="A267" i="25"/>
  <c r="H267" i="25" s="1"/>
  <c r="I267" i="25" s="1"/>
  <c r="A299" i="25"/>
  <c r="H299" i="25" s="1"/>
  <c r="I299" i="25" s="1"/>
  <c r="A331" i="25"/>
  <c r="H331" i="25" s="1"/>
  <c r="I331" i="25" s="1"/>
  <c r="A363" i="25"/>
  <c r="H363" i="25" s="1"/>
  <c r="I363" i="25" s="1"/>
  <c r="A395" i="25"/>
  <c r="H395" i="25" s="1"/>
  <c r="I395" i="25" s="1"/>
  <c r="A250" i="25"/>
  <c r="H250" i="25" s="1"/>
  <c r="I250" i="25" s="1"/>
  <c r="A282" i="25"/>
  <c r="H282" i="25" s="1"/>
  <c r="I282" i="25" s="1"/>
  <c r="A314" i="25"/>
  <c r="H314" i="25" s="1"/>
  <c r="I314" i="25" s="1"/>
  <c r="A346" i="25"/>
  <c r="H346" i="25" s="1"/>
  <c r="I346" i="25" s="1"/>
  <c r="A378" i="25"/>
  <c r="H378" i="25" s="1"/>
  <c r="I378" i="25" s="1"/>
  <c r="A233" i="25"/>
  <c r="H233" i="25" s="1"/>
  <c r="I233" i="25" s="1"/>
  <c r="A265" i="25"/>
  <c r="H265" i="25" s="1"/>
  <c r="I265" i="25" s="1"/>
  <c r="A297" i="25"/>
  <c r="H297" i="25" s="1"/>
  <c r="I297" i="25" s="1"/>
  <c r="A329" i="25"/>
  <c r="H329" i="25" s="1"/>
  <c r="I329" i="25" s="1"/>
  <c r="A361" i="25"/>
  <c r="H361" i="25" s="1"/>
  <c r="I361" i="25" s="1"/>
  <c r="A393" i="25"/>
  <c r="H393" i="25" s="1"/>
  <c r="I393" i="25" s="1"/>
  <c r="A312" i="25"/>
  <c r="H312" i="25" s="1"/>
  <c r="I312" i="25" s="1"/>
  <c r="A276" i="25"/>
  <c r="H276" i="25" s="1"/>
  <c r="I276" i="25" s="1"/>
  <c r="A240" i="25"/>
  <c r="H240" i="25" s="1"/>
  <c r="I240" i="25" s="1"/>
  <c r="A368" i="25"/>
  <c r="H368" i="25" s="1"/>
  <c r="I368" i="25" s="1"/>
  <c r="A364" i="25"/>
  <c r="H364" i="25" s="1"/>
  <c r="I364" i="25" s="1"/>
  <c r="A247" i="25"/>
  <c r="H247" i="25" s="1"/>
  <c r="I247" i="25" s="1"/>
  <c r="A375" i="25"/>
  <c r="H375" i="25" s="1"/>
  <c r="I375" i="25" s="1"/>
  <c r="A326" i="25"/>
  <c r="H326" i="25" s="1"/>
  <c r="I326" i="25" s="1"/>
  <c r="A277" i="25"/>
  <c r="H277" i="25" s="1"/>
  <c r="I277" i="25" s="1"/>
  <c r="A232" i="25"/>
  <c r="H232" i="25" s="1"/>
  <c r="I232" i="25" s="1"/>
  <c r="A252" i="25"/>
  <c r="H252" i="25" s="1"/>
  <c r="I252" i="25" s="1"/>
  <c r="A291" i="25"/>
  <c r="H291" i="25" s="1"/>
  <c r="I291" i="25" s="1"/>
  <c r="A242" i="25"/>
  <c r="H242" i="25" s="1"/>
  <c r="I242" i="25" s="1"/>
  <c r="A370" i="25"/>
  <c r="H370" i="25" s="1"/>
  <c r="I370" i="25" s="1"/>
  <c r="A321" i="25"/>
  <c r="H321" i="25" s="1"/>
  <c r="I321" i="25" s="1"/>
  <c r="A244" i="25"/>
  <c r="H244" i="25" s="1"/>
  <c r="I244" i="25" s="1"/>
  <c r="A343" i="25"/>
  <c r="H343" i="25" s="1"/>
  <c r="I343" i="25" s="1"/>
  <c r="A294" i="25"/>
  <c r="H294" i="25" s="1"/>
  <c r="I294" i="25" s="1"/>
  <c r="A245" i="25"/>
  <c r="H245" i="25" s="1"/>
  <c r="I245" i="25" s="1"/>
  <c r="A373" i="25"/>
  <c r="H373" i="25" s="1"/>
  <c r="I373" i="25" s="1"/>
  <c r="A288" i="25"/>
  <c r="H288" i="25" s="1"/>
  <c r="I288" i="25" s="1"/>
  <c r="A259" i="25"/>
  <c r="H259" i="25" s="1"/>
  <c r="I259" i="25" s="1"/>
  <c r="A387" i="25"/>
  <c r="H387" i="25" s="1"/>
  <c r="I387" i="25" s="1"/>
  <c r="A338" i="25"/>
  <c r="H338" i="25" s="1"/>
  <c r="I338" i="25" s="1"/>
  <c r="A289" i="25"/>
  <c r="H289" i="25" s="1"/>
  <c r="I289" i="25" s="1"/>
  <c r="A280" i="25"/>
  <c r="H280" i="25" s="1"/>
  <c r="I280" i="25" s="1"/>
  <c r="A236" i="25"/>
  <c r="H236" i="25" s="1"/>
  <c r="I236" i="25" s="1"/>
  <c r="A311" i="25"/>
  <c r="H311" i="25" s="1"/>
  <c r="I311" i="25" s="1"/>
  <c r="A262" i="25"/>
  <c r="H262" i="25" s="1"/>
  <c r="I262" i="25" s="1"/>
  <c r="A390" i="25"/>
  <c r="H390" i="25" s="1"/>
  <c r="I390" i="25" s="1"/>
  <c r="A341" i="25"/>
  <c r="H341" i="25" s="1"/>
  <c r="I341" i="25" s="1"/>
  <c r="A324" i="25"/>
  <c r="H324" i="25" s="1"/>
  <c r="I324" i="25" s="1"/>
  <c r="A355" i="25"/>
  <c r="H355" i="25" s="1"/>
  <c r="I355" i="25" s="1"/>
  <c r="A306" i="25"/>
  <c r="H306" i="25" s="1"/>
  <c r="I306" i="25" s="1"/>
  <c r="A257" i="25"/>
  <c r="H257" i="25" s="1"/>
  <c r="I257" i="25" s="1"/>
  <c r="A385" i="25"/>
  <c r="H385" i="25" s="1"/>
  <c r="I385" i="25" s="1"/>
  <c r="A336" i="25"/>
  <c r="H336" i="25" s="1"/>
  <c r="I336" i="25" s="1"/>
  <c r="A279" i="25"/>
  <c r="H279" i="25" s="1"/>
  <c r="I279" i="25" s="1"/>
  <c r="A230" i="25"/>
  <c r="H230" i="25" s="1"/>
  <c r="I230" i="25" s="1"/>
  <c r="A358" i="25"/>
  <c r="H358" i="25" s="1"/>
  <c r="I358" i="25" s="1"/>
  <c r="A309" i="25"/>
  <c r="H309" i="25" s="1"/>
  <c r="I309" i="25" s="1"/>
  <c r="A360" i="25"/>
  <c r="H360" i="25" s="1"/>
  <c r="I360" i="25" s="1"/>
  <c r="A268" i="25"/>
  <c r="H268" i="25" s="1"/>
  <c r="I268" i="25" s="1"/>
  <c r="A274" i="25"/>
  <c r="H274" i="25" s="1"/>
  <c r="I274" i="25" s="1"/>
  <c r="A372" i="25"/>
  <c r="H372" i="25" s="1"/>
  <c r="I372" i="25" s="1"/>
  <c r="A402" i="25"/>
  <c r="H402" i="25" s="1"/>
  <c r="I402" i="25" s="1"/>
  <c r="A323" i="25"/>
  <c r="H323" i="25" s="1"/>
  <c r="I323" i="25" s="1"/>
  <c r="A353" i="25"/>
  <c r="H353" i="25" s="1"/>
  <c r="I353" i="25" s="1"/>
  <c r="G163" i="25"/>
  <c r="L163" i="25" s="1"/>
  <c r="M163" i="25" s="1"/>
  <c r="D163" i="25"/>
  <c r="H163" i="25"/>
  <c r="E163" i="25"/>
  <c r="I163" i="25"/>
  <c r="F163" i="25"/>
  <c r="C163" i="25"/>
  <c r="AD163" i="25" s="1"/>
  <c r="H76" i="25"/>
  <c r="C76" i="25"/>
  <c r="AD76" i="25" s="1"/>
  <c r="E76" i="25"/>
  <c r="I76" i="25"/>
  <c r="G76" i="25"/>
  <c r="L76" i="25" s="1"/>
  <c r="M76" i="25" s="1"/>
  <c r="F76" i="25"/>
  <c r="D76" i="25"/>
  <c r="R76" i="25" s="1"/>
  <c r="I222" i="25"/>
  <c r="F222" i="25"/>
  <c r="G222" i="25"/>
  <c r="L222" i="25" s="1"/>
  <c r="M222" i="25" s="1"/>
  <c r="D222" i="25"/>
  <c r="R222" i="25" s="1"/>
  <c r="C222" i="25"/>
  <c r="AD222" i="25" s="1"/>
  <c r="H222" i="25"/>
  <c r="E222" i="25"/>
  <c r="G172" i="25"/>
  <c r="L172" i="25" s="1"/>
  <c r="M172" i="25" s="1"/>
  <c r="H172" i="25"/>
  <c r="C172" i="25"/>
  <c r="AD172" i="25" s="1"/>
  <c r="E172" i="25"/>
  <c r="I172" i="25"/>
  <c r="D172" i="25"/>
  <c r="R172" i="25" s="1"/>
  <c r="F172" i="25"/>
  <c r="D90" i="25"/>
  <c r="R90" i="25" s="1"/>
  <c r="C90" i="25"/>
  <c r="AD90" i="25" s="1"/>
  <c r="H90" i="25"/>
  <c r="E90" i="25"/>
  <c r="I90" i="25"/>
  <c r="F90" i="25"/>
  <c r="G90" i="25"/>
  <c r="L90" i="25" s="1"/>
  <c r="M90" i="25" s="1"/>
  <c r="E223" i="25"/>
  <c r="I223" i="25"/>
  <c r="F223" i="25"/>
  <c r="H223" i="25"/>
  <c r="C223" i="25"/>
  <c r="AD223" i="25" s="1"/>
  <c r="G223" i="25"/>
  <c r="L223" i="25" s="1"/>
  <c r="M223" i="25" s="1"/>
  <c r="D223" i="25"/>
  <c r="R223" i="25" s="1"/>
  <c r="E173" i="25"/>
  <c r="G173" i="25"/>
  <c r="L173" i="25" s="1"/>
  <c r="M173" i="25" s="1"/>
  <c r="F173" i="25"/>
  <c r="C173" i="25"/>
  <c r="AD173" i="25" s="1"/>
  <c r="D173" i="25"/>
  <c r="R173" i="25" s="1"/>
  <c r="I173" i="25"/>
  <c r="H173" i="25"/>
  <c r="G88" i="25"/>
  <c r="L88" i="25" s="1"/>
  <c r="M88" i="25" s="1"/>
  <c r="D88" i="25"/>
  <c r="H88" i="25"/>
  <c r="F88" i="25"/>
  <c r="C88" i="25"/>
  <c r="AD88" i="25" s="1"/>
  <c r="E88" i="25"/>
  <c r="I88" i="25"/>
  <c r="J88" i="25" s="1"/>
  <c r="I176" i="25"/>
  <c r="G176" i="25"/>
  <c r="L176" i="25" s="1"/>
  <c r="M176" i="25" s="1"/>
  <c r="F176" i="25"/>
  <c r="D176" i="25"/>
  <c r="R176" i="25" s="1"/>
  <c r="H176" i="25"/>
  <c r="C176" i="25"/>
  <c r="AD176" i="25" s="1"/>
  <c r="E176" i="25"/>
  <c r="I116" i="25"/>
  <c r="F116" i="25"/>
  <c r="G116" i="25"/>
  <c r="L116" i="25" s="1"/>
  <c r="M116" i="25" s="1"/>
  <c r="D116" i="25"/>
  <c r="R116" i="25" s="1"/>
  <c r="C116" i="25"/>
  <c r="AD116" i="25" s="1"/>
  <c r="H116" i="25"/>
  <c r="E116" i="25"/>
  <c r="H60" i="25"/>
  <c r="C60" i="25"/>
  <c r="AD60" i="25" s="1"/>
  <c r="I60" i="25"/>
  <c r="D60" i="25"/>
  <c r="R60" i="25" s="1"/>
  <c r="G60" i="25"/>
  <c r="L60" i="25" s="1"/>
  <c r="M60" i="25" s="1"/>
  <c r="E60" i="25"/>
  <c r="F60" i="25"/>
  <c r="D105" i="25"/>
  <c r="R105" i="25" s="1"/>
  <c r="H105" i="25"/>
  <c r="C105" i="25"/>
  <c r="AD105" i="25" s="1"/>
  <c r="E105" i="25"/>
  <c r="I105" i="25"/>
  <c r="J105" i="25" s="1"/>
  <c r="G105" i="25"/>
  <c r="L105" i="25" s="1"/>
  <c r="M105" i="25" s="1"/>
  <c r="F105" i="25"/>
  <c r="D221" i="25"/>
  <c r="R221" i="25" s="1"/>
  <c r="H221" i="25"/>
  <c r="C221" i="25"/>
  <c r="AD221" i="25" s="1"/>
  <c r="E221" i="25"/>
  <c r="I221" i="25"/>
  <c r="G221" i="25"/>
  <c r="L221" i="25" s="1"/>
  <c r="M221" i="25" s="1"/>
  <c r="F221" i="25"/>
  <c r="I215" i="25"/>
  <c r="F215" i="25"/>
  <c r="H215" i="25"/>
  <c r="C215" i="25"/>
  <c r="AD215" i="25" s="1"/>
  <c r="G215" i="25"/>
  <c r="L215" i="25" s="1"/>
  <c r="M215" i="25" s="1"/>
  <c r="E215" i="25"/>
  <c r="D215" i="25"/>
  <c r="R215" i="25" s="1"/>
  <c r="F63" i="25"/>
  <c r="C63" i="25"/>
  <c r="AD63" i="25" s="1"/>
  <c r="G63" i="25"/>
  <c r="L63" i="25" s="1"/>
  <c r="M63" i="25" s="1"/>
  <c r="E63" i="25"/>
  <c r="I63" i="25"/>
  <c r="J63" i="25" s="1"/>
  <c r="D63" i="25"/>
  <c r="H63" i="25"/>
  <c r="I211" i="25"/>
  <c r="D211" i="25"/>
  <c r="R211" i="25" s="1"/>
  <c r="F211" i="25"/>
  <c r="C211" i="25"/>
  <c r="AD211" i="25" s="1"/>
  <c r="G211" i="25"/>
  <c r="L211" i="25" s="1"/>
  <c r="M211" i="25" s="1"/>
  <c r="E211" i="25"/>
  <c r="H211" i="25"/>
  <c r="E161" i="25"/>
  <c r="G161" i="25"/>
  <c r="L161" i="25" s="1"/>
  <c r="M161" i="25" s="1"/>
  <c r="D161" i="25"/>
  <c r="R161" i="25" s="1"/>
  <c r="F161" i="25"/>
  <c r="H161" i="25"/>
  <c r="C161" i="25"/>
  <c r="AD161" i="25" s="1"/>
  <c r="I161" i="25"/>
  <c r="J161" i="25" s="1"/>
  <c r="E69" i="25"/>
  <c r="I69" i="25"/>
  <c r="D69" i="25"/>
  <c r="R69" i="25" s="1"/>
  <c r="C69" i="25"/>
  <c r="AD69" i="25" s="1"/>
  <c r="F69" i="25"/>
  <c r="G69" i="25"/>
  <c r="L69" i="25" s="1"/>
  <c r="M69" i="25" s="1"/>
  <c r="H69" i="25"/>
  <c r="F193" i="25"/>
  <c r="C193" i="25"/>
  <c r="AD193" i="25" s="1"/>
  <c r="E193" i="25"/>
  <c r="G193" i="25"/>
  <c r="L193" i="25" s="1"/>
  <c r="M193" i="25" s="1"/>
  <c r="D193" i="25"/>
  <c r="R193" i="25" s="1"/>
  <c r="H193" i="25"/>
  <c r="I193" i="25"/>
  <c r="E129" i="25"/>
  <c r="D129" i="25"/>
  <c r="R129" i="25" s="1"/>
  <c r="I129" i="25"/>
  <c r="J129" i="25" s="1"/>
  <c r="F129" i="25"/>
  <c r="H129" i="25"/>
  <c r="C129" i="25"/>
  <c r="AD129" i="25" s="1"/>
  <c r="G129" i="25"/>
  <c r="L129" i="25" s="1"/>
  <c r="M129" i="25" s="1"/>
  <c r="F56" i="25"/>
  <c r="H56" i="25"/>
  <c r="D56" i="25"/>
  <c r="R56" i="25" s="1"/>
  <c r="C56" i="25"/>
  <c r="AD56" i="25" s="1"/>
  <c r="I56" i="25"/>
  <c r="G56" i="25"/>
  <c r="L56" i="25" s="1"/>
  <c r="M56" i="25" s="1"/>
  <c r="E56" i="25"/>
  <c r="C199" i="25"/>
  <c r="AD199" i="25" s="1"/>
  <c r="E199" i="25"/>
  <c r="F199" i="25"/>
  <c r="G199" i="25"/>
  <c r="L199" i="25" s="1"/>
  <c r="M199" i="25" s="1"/>
  <c r="D199" i="25"/>
  <c r="R199" i="25" s="1"/>
  <c r="H199" i="25"/>
  <c r="I199" i="25"/>
  <c r="C110" i="25"/>
  <c r="AD110" i="25" s="1"/>
  <c r="D110" i="25"/>
  <c r="R110" i="25" s="1"/>
  <c r="G110" i="25"/>
  <c r="L110" i="25" s="1"/>
  <c r="M110" i="25" s="1"/>
  <c r="H110" i="25"/>
  <c r="E110" i="25"/>
  <c r="I110" i="25"/>
  <c r="F110" i="25"/>
  <c r="C198" i="25"/>
  <c r="AD198" i="25" s="1"/>
  <c r="H198" i="25"/>
  <c r="G198" i="25"/>
  <c r="L198" i="25" s="1"/>
  <c r="M198" i="25" s="1"/>
  <c r="D198" i="25"/>
  <c r="R198" i="25" s="1"/>
  <c r="E198" i="25"/>
  <c r="I198" i="25"/>
  <c r="F198" i="25"/>
  <c r="G115" i="25"/>
  <c r="L115" i="25" s="1"/>
  <c r="M115" i="25" s="1"/>
  <c r="F115" i="25"/>
  <c r="D115" i="25"/>
  <c r="R115" i="25" s="1"/>
  <c r="H115" i="25"/>
  <c r="C115" i="25"/>
  <c r="AD115" i="25" s="1"/>
  <c r="E115" i="25"/>
  <c r="I115" i="25"/>
  <c r="D94" i="25"/>
  <c r="R94" i="25" s="1"/>
  <c r="I94" i="25"/>
  <c r="C94" i="25"/>
  <c r="AD94" i="25" s="1"/>
  <c r="H94" i="25"/>
  <c r="F94" i="25"/>
  <c r="E94" i="25"/>
  <c r="G94" i="25"/>
  <c r="L94" i="25" s="1"/>
  <c r="M94" i="25" s="1"/>
  <c r="C162" i="25"/>
  <c r="AD162" i="25" s="1"/>
  <c r="H162" i="25"/>
  <c r="E162" i="25"/>
  <c r="G162" i="25"/>
  <c r="L162" i="25" s="1"/>
  <c r="M162" i="25" s="1"/>
  <c r="I162" i="25"/>
  <c r="F162" i="25"/>
  <c r="D162" i="25"/>
  <c r="R162" i="25" s="1"/>
  <c r="R163" i="25" s="1"/>
  <c r="D119" i="25"/>
  <c r="R119" i="25" s="1"/>
  <c r="H119" i="25"/>
  <c r="C119" i="25"/>
  <c r="AD119" i="25" s="1"/>
  <c r="E119" i="25"/>
  <c r="I119" i="25"/>
  <c r="G119" i="25"/>
  <c r="L119" i="25" s="1"/>
  <c r="M119" i="25" s="1"/>
  <c r="F119" i="25"/>
  <c r="D92" i="25"/>
  <c r="R92" i="25" s="1"/>
  <c r="I92" i="25"/>
  <c r="H92" i="25"/>
  <c r="C92" i="25"/>
  <c r="AD92" i="25" s="1"/>
  <c r="E92" i="25"/>
  <c r="G92" i="25"/>
  <c r="L92" i="25" s="1"/>
  <c r="M92" i="25" s="1"/>
  <c r="F92" i="25"/>
  <c r="H175" i="25"/>
  <c r="C175" i="25"/>
  <c r="AD175" i="25" s="1"/>
  <c r="I175" i="25"/>
  <c r="E175" i="25"/>
  <c r="F175" i="25"/>
  <c r="G175" i="25"/>
  <c r="L175" i="25" s="1"/>
  <c r="M175" i="25" s="1"/>
  <c r="D175" i="25"/>
  <c r="R175" i="25" s="1"/>
  <c r="I123" i="25"/>
  <c r="G123" i="25"/>
  <c r="L123" i="25" s="1"/>
  <c r="M123" i="25" s="1"/>
  <c r="F123" i="25"/>
  <c r="D123" i="25"/>
  <c r="R123" i="25" s="1"/>
  <c r="C123" i="25"/>
  <c r="AD123" i="25" s="1"/>
  <c r="H123" i="25"/>
  <c r="E123" i="25"/>
  <c r="E78" i="25"/>
  <c r="I78" i="25"/>
  <c r="D78" i="25"/>
  <c r="R78" i="25" s="1"/>
  <c r="F78" i="25"/>
  <c r="G78" i="25"/>
  <c r="L78" i="25" s="1"/>
  <c r="M78" i="25" s="1"/>
  <c r="H78" i="25"/>
  <c r="C78" i="25"/>
  <c r="AD78" i="25" s="1"/>
  <c r="H166" i="25"/>
  <c r="C166" i="25"/>
  <c r="AD166" i="25" s="1"/>
  <c r="E166" i="25"/>
  <c r="I166" i="25"/>
  <c r="G166" i="25"/>
  <c r="L166" i="25" s="1"/>
  <c r="M166" i="25" s="1"/>
  <c r="F166" i="25"/>
  <c r="D166" i="25"/>
  <c r="R166" i="25" s="1"/>
  <c r="H109" i="25"/>
  <c r="C109" i="25"/>
  <c r="AD109" i="25" s="1"/>
  <c r="E109" i="25"/>
  <c r="I109" i="25"/>
  <c r="J109" i="25" s="1"/>
  <c r="G109" i="25"/>
  <c r="L109" i="25" s="1"/>
  <c r="M109" i="25" s="1"/>
  <c r="F109" i="25"/>
  <c r="D109" i="25"/>
  <c r="R109" i="25" s="1"/>
  <c r="C59" i="25"/>
  <c r="AD59" i="25" s="1"/>
  <c r="H59" i="25"/>
  <c r="D59" i="25"/>
  <c r="R59" i="25" s="1"/>
  <c r="I59" i="25"/>
  <c r="F59" i="25"/>
  <c r="E59" i="25"/>
  <c r="G59" i="25"/>
  <c r="L59" i="25" s="1"/>
  <c r="M59" i="25" s="1"/>
  <c r="M23" i="16"/>
  <c r="M16" i="16"/>
  <c r="H286" i="1"/>
  <c r="L286" i="1"/>
  <c r="J286" i="1"/>
  <c r="O286" i="1"/>
  <c r="L273" i="1"/>
  <c r="H273" i="1"/>
  <c r="O273" i="1"/>
  <c r="J273" i="1"/>
  <c r="G154" i="1"/>
  <c r="H264" i="1"/>
  <c r="O264" i="1"/>
  <c r="J264" i="1"/>
  <c r="J270" i="1"/>
  <c r="O270" i="1"/>
  <c r="H270" i="1"/>
  <c r="L270" i="1"/>
  <c r="J295" i="1"/>
  <c r="H295" i="1"/>
  <c r="O295" i="1"/>
  <c r="L295" i="1"/>
  <c r="AC304" i="1"/>
  <c r="AY304" i="1"/>
  <c r="G304" i="1"/>
  <c r="G312" i="1" s="1"/>
  <c r="I315" i="1" s="1"/>
  <c r="BW7" i="1" s="1"/>
  <c r="L292" i="1"/>
  <c r="J292" i="1"/>
  <c r="H292" i="1"/>
  <c r="O292" i="1"/>
  <c r="J272" i="1"/>
  <c r="H272" i="1"/>
  <c r="O272" i="1"/>
  <c r="L272" i="1"/>
  <c r="O262" i="1"/>
  <c r="J262" i="1"/>
  <c r="L262" i="1"/>
  <c r="H262" i="1"/>
  <c r="H287" i="1"/>
  <c r="L287" i="1"/>
  <c r="O287" i="1"/>
  <c r="J287" i="1"/>
  <c r="H279" i="1"/>
  <c r="O279" i="1"/>
  <c r="J279" i="1"/>
  <c r="L279" i="1"/>
  <c r="J266" i="1"/>
  <c r="O266" i="1"/>
  <c r="L266" i="1"/>
  <c r="H266" i="1"/>
  <c r="AE321" i="1"/>
  <c r="I292" i="1"/>
  <c r="F304" i="1"/>
  <c r="AB304" i="1"/>
  <c r="AX304" i="1"/>
  <c r="AC152" i="1"/>
  <c r="AB158" i="1"/>
  <c r="AC158" i="1" s="1"/>
  <c r="J282" i="1"/>
  <c r="H282" i="1"/>
  <c r="L282" i="1"/>
  <c r="O282" i="1"/>
  <c r="L294" i="1"/>
  <c r="J294" i="1"/>
  <c r="O294" i="1"/>
  <c r="H294" i="1"/>
  <c r="L260" i="1"/>
  <c r="H260" i="1"/>
  <c r="O260" i="1"/>
  <c r="J260" i="1"/>
  <c r="L288" i="1"/>
  <c r="J288" i="1"/>
  <c r="O288" i="1"/>
  <c r="H288" i="1"/>
  <c r="J258" i="1"/>
  <c r="H258" i="1"/>
  <c r="O258" i="1"/>
  <c r="L258" i="1"/>
  <c r="F158" i="1"/>
  <c r="G158" i="1" s="1"/>
  <c r="G152" i="1"/>
  <c r="J259" i="1"/>
  <c r="O259" i="1"/>
  <c r="L259" i="1"/>
  <c r="H259" i="1"/>
  <c r="J277" i="1"/>
  <c r="L277" i="1"/>
  <c r="H277" i="1"/>
  <c r="O277" i="1"/>
  <c r="O257" i="1"/>
  <c r="H257" i="1"/>
  <c r="L257" i="1"/>
  <c r="J257" i="1"/>
  <c r="AC154" i="1"/>
  <c r="H284" i="1"/>
  <c r="J284" i="1"/>
  <c r="L284" i="1"/>
  <c r="O284" i="1"/>
  <c r="J274" i="1"/>
  <c r="H274" i="1"/>
  <c r="O274" i="1"/>
  <c r="L274" i="1"/>
  <c r="L281" i="1"/>
  <c r="J281" i="1"/>
  <c r="O281" i="1"/>
  <c r="H281" i="1"/>
  <c r="J290" i="1"/>
  <c r="H290" i="1"/>
  <c r="O290" i="1"/>
  <c r="L290" i="1"/>
  <c r="AY154" i="1"/>
  <c r="L269" i="1"/>
  <c r="J269" i="1"/>
  <c r="H269" i="1"/>
  <c r="O269" i="1"/>
  <c r="H291" i="1"/>
  <c r="J291" i="1"/>
  <c r="O291" i="1"/>
  <c r="L291" i="1"/>
  <c r="AY152" i="1"/>
  <c r="AX158" i="1"/>
  <c r="AY158" i="1" s="1"/>
  <c r="H293" i="1"/>
  <c r="O293" i="1"/>
  <c r="L293" i="1"/>
  <c r="J293" i="1"/>
  <c r="L289" i="1"/>
  <c r="J289" i="1"/>
  <c r="H289" i="1"/>
  <c r="O289" i="1"/>
  <c r="O280" i="1"/>
  <c r="J280" i="1"/>
  <c r="H280" i="1"/>
  <c r="L280" i="1"/>
  <c r="J265" i="1"/>
  <c r="L265" i="1"/>
  <c r="O265" i="1"/>
  <c r="H265" i="1"/>
  <c r="L263" i="1"/>
  <c r="H263" i="1"/>
  <c r="O263" i="1"/>
  <c r="J263" i="1"/>
  <c r="H268" i="1"/>
  <c r="L268" i="1"/>
  <c r="J268" i="1"/>
  <c r="O268" i="1"/>
  <c r="L261" i="1"/>
  <c r="J261" i="1"/>
  <c r="O261" i="1"/>
  <c r="H261" i="1"/>
  <c r="O283" i="1"/>
  <c r="L283" i="1"/>
  <c r="J283" i="1"/>
  <c r="H283" i="1"/>
  <c r="O271" i="1"/>
  <c r="J271" i="1"/>
  <c r="H271" i="1"/>
  <c r="L271" i="1"/>
  <c r="L267" i="1"/>
  <c r="J267" i="1"/>
  <c r="O267" i="1"/>
  <c r="H267" i="1"/>
  <c r="O275" i="1"/>
  <c r="J275" i="1"/>
  <c r="H275" i="1"/>
  <c r="L275" i="1"/>
  <c r="H276" i="1"/>
  <c r="J276" i="1"/>
  <c r="O276" i="1"/>
  <c r="L276" i="1"/>
  <c r="H285" i="1"/>
  <c r="O285" i="1"/>
  <c r="J285" i="1"/>
  <c r="L285" i="1"/>
  <c r="H278" i="1"/>
  <c r="O278" i="1"/>
  <c r="J278" i="1"/>
  <c r="L256" i="1"/>
  <c r="J256" i="1"/>
  <c r="H256" i="1"/>
  <c r="O256" i="1"/>
  <c r="AA94" i="28"/>
  <c r="AE94" i="28"/>
  <c r="AF94" i="28" s="1"/>
  <c r="P165" i="29"/>
  <c r="AC99" i="29"/>
  <c r="AE99" i="29"/>
  <c r="AE91" i="29"/>
  <c r="AF91" i="29" s="1"/>
  <c r="Z97" i="29"/>
  <c r="AE97" i="29" s="1"/>
  <c r="Y169" i="29"/>
  <c r="P135" i="29"/>
  <c r="Y116" i="29"/>
  <c r="AI165" i="29"/>
  <c r="P117" i="29"/>
  <c r="O7" i="29"/>
  <c r="S165" i="29"/>
  <c r="T165" i="29" s="1"/>
  <c r="W165" i="29" s="1"/>
  <c r="X165" i="29" s="1"/>
  <c r="Z84" i="29"/>
  <c r="Z199" i="29"/>
  <c r="P167" i="29"/>
  <c r="Q167" i="29" s="1"/>
  <c r="P75" i="29"/>
  <c r="Q75" i="29" s="1"/>
  <c r="Q165" i="29"/>
  <c r="P211" i="29"/>
  <c r="Q155" i="29"/>
  <c r="X184" i="29"/>
  <c r="Z184" i="29"/>
  <c r="Z110" i="29"/>
  <c r="Z120" i="29"/>
  <c r="Z93" i="29"/>
  <c r="Z174" i="29"/>
  <c r="AA174" i="29" s="1"/>
  <c r="Y62" i="29"/>
  <c r="Z126" i="29"/>
  <c r="Z159" i="29"/>
  <c r="AA159" i="29" s="1"/>
  <c r="AI107" i="29"/>
  <c r="S169" i="29"/>
  <c r="T169" i="29" s="1"/>
  <c r="W169" i="29" s="1"/>
  <c r="X169" i="29" s="1"/>
  <c r="AI61" i="29"/>
  <c r="Q187" i="29"/>
  <c r="P67" i="29"/>
  <c r="AI83" i="29"/>
  <c r="AB163" i="29"/>
  <c r="AC163" i="29" s="1"/>
  <c r="P163" i="29"/>
  <c r="W52" i="29"/>
  <c r="X52" i="29" s="1"/>
  <c r="AB52" i="29"/>
  <c r="AC52" i="29" s="1"/>
  <c r="Y108" i="29"/>
  <c r="Z140" i="29"/>
  <c r="Z107" i="29"/>
  <c r="Q207" i="29"/>
  <c r="AJ107" i="29"/>
  <c r="S171" i="29"/>
  <c r="T171" i="29" s="1"/>
  <c r="S61" i="29"/>
  <c r="T61" i="29" s="1"/>
  <c r="W61" i="29" s="1"/>
  <c r="X61" i="29" s="1"/>
  <c r="AJ187" i="29"/>
  <c r="AB202" i="29"/>
  <c r="P202" i="29"/>
  <c r="W202" i="29"/>
  <c r="X202" i="29" s="1"/>
  <c r="AB221" i="29"/>
  <c r="P221" i="29"/>
  <c r="W221" i="29"/>
  <c r="X221" i="29" s="1"/>
  <c r="AB194" i="29"/>
  <c r="AC194" i="29" s="1"/>
  <c r="P194" i="29"/>
  <c r="W194" i="29"/>
  <c r="X194" i="29" s="1"/>
  <c r="Y128" i="29"/>
  <c r="Z220" i="29"/>
  <c r="AA220" i="29" s="1"/>
  <c r="W153" i="29"/>
  <c r="Z153" i="29" s="1"/>
  <c r="AA153" i="29" s="1"/>
  <c r="AI207" i="29"/>
  <c r="S167" i="29"/>
  <c r="T167" i="29" s="1"/>
  <c r="W167" i="29" s="1"/>
  <c r="AI153" i="29"/>
  <c r="AI154" i="29"/>
  <c r="Q138" i="29"/>
  <c r="P82" i="29"/>
  <c r="Z82" i="29" s="1"/>
  <c r="AB57" i="29"/>
  <c r="AC57" i="29" s="1"/>
  <c r="W206" i="29"/>
  <c r="X206" i="29" s="1"/>
  <c r="AB206" i="29"/>
  <c r="AC206" i="29" s="1"/>
  <c r="P206" i="29"/>
  <c r="AB104" i="29"/>
  <c r="AC104" i="29" s="1"/>
  <c r="W104" i="29"/>
  <c r="X104" i="29" s="1"/>
  <c r="Z158" i="29"/>
  <c r="P87" i="29"/>
  <c r="AA76" i="29"/>
  <c r="AA70" i="29"/>
  <c r="Y189" i="29"/>
  <c r="AA199" i="29"/>
  <c r="X101" i="29"/>
  <c r="P133" i="29"/>
  <c r="Z133" i="29" s="1"/>
  <c r="Q153" i="29"/>
  <c r="AA125" i="29"/>
  <c r="Q154" i="29"/>
  <c r="AI138" i="29"/>
  <c r="AB153" i="29"/>
  <c r="P136" i="29"/>
  <c r="W128" i="29"/>
  <c r="X128" i="29" s="1"/>
  <c r="AB128" i="29"/>
  <c r="P128" i="29"/>
  <c r="AA147" i="29"/>
  <c r="O13" i="29"/>
  <c r="AB172" i="29"/>
  <c r="AC172" i="29" s="1"/>
  <c r="P172" i="29"/>
  <c r="W172" i="29"/>
  <c r="X172" i="29" s="1"/>
  <c r="AB155" i="29"/>
  <c r="AC155" i="29" s="1"/>
  <c r="W155" i="29"/>
  <c r="X155" i="29" s="1"/>
  <c r="Z69" i="29"/>
  <c r="X69" i="29"/>
  <c r="Q215" i="29"/>
  <c r="Z215" i="29"/>
  <c r="Z81" i="29"/>
  <c r="Q81" i="29"/>
  <c r="Q67" i="29"/>
  <c r="Z67" i="29"/>
  <c r="Q169" i="29"/>
  <c r="Q109" i="29"/>
  <c r="Z109" i="29"/>
  <c r="Z62" i="29"/>
  <c r="Q62" i="29"/>
  <c r="AA101" i="29"/>
  <c r="Z218" i="29"/>
  <c r="Q218" i="29"/>
  <c r="Z108" i="29"/>
  <c r="Q108" i="29"/>
  <c r="Q82" i="29"/>
  <c r="Z94" i="29"/>
  <c r="Q94" i="29"/>
  <c r="Z111" i="29"/>
  <c r="Q111" i="29"/>
  <c r="X115" i="29"/>
  <c r="Z115" i="29"/>
  <c r="Q186" i="29"/>
  <c r="Z186" i="29"/>
  <c r="Q61" i="29"/>
  <c r="Q116" i="29"/>
  <c r="Z116" i="29"/>
  <c r="X106" i="29"/>
  <c r="Z106" i="29"/>
  <c r="Z122" i="29"/>
  <c r="AA122" i="29" s="1"/>
  <c r="AJ79" i="29"/>
  <c r="S79" i="29"/>
  <c r="T79" i="29" s="1"/>
  <c r="AI79" i="29"/>
  <c r="W79" i="29"/>
  <c r="X79" i="29" s="1"/>
  <c r="AB79" i="29"/>
  <c r="P79" i="29"/>
  <c r="Q79" i="29" s="1"/>
  <c r="AJ137" i="29"/>
  <c r="S137" i="29"/>
  <c r="T137" i="29" s="1"/>
  <c r="W137" i="29" s="1"/>
  <c r="X137" i="29" s="1"/>
  <c r="AI137" i="29"/>
  <c r="P137" i="29"/>
  <c r="Q137" i="29" s="1"/>
  <c r="AB137" i="29"/>
  <c r="AC137" i="29" s="1"/>
  <c r="AE124" i="29"/>
  <c r="AF124" i="29" s="1"/>
  <c r="AA124" i="29"/>
  <c r="AC55" i="29"/>
  <c r="AE55" i="29"/>
  <c r="AF55" i="29" s="1"/>
  <c r="AC207" i="29"/>
  <c r="AC75" i="29"/>
  <c r="Q122" i="29"/>
  <c r="AI73" i="29"/>
  <c r="S73" i="29"/>
  <c r="T73" i="29" s="1"/>
  <c r="AJ73" i="29"/>
  <c r="AB73" i="29"/>
  <c r="W73" i="29"/>
  <c r="X73" i="29" s="1"/>
  <c r="P73" i="29"/>
  <c r="AJ208" i="29"/>
  <c r="AI208" i="29"/>
  <c r="S208" i="29"/>
  <c r="T208" i="29" s="1"/>
  <c r="W208" i="29" s="1"/>
  <c r="X208" i="29" s="1"/>
  <c r="P208" i="29"/>
  <c r="AB208" i="29"/>
  <c r="AC208" i="29" s="1"/>
  <c r="P65" i="29"/>
  <c r="AI66" i="29"/>
  <c r="S66" i="29"/>
  <c r="T66" i="29" s="1"/>
  <c r="W66" i="29" s="1"/>
  <c r="X66" i="29" s="1"/>
  <c r="AJ66" i="29"/>
  <c r="AB66" i="29"/>
  <c r="AC66" i="29" s="1"/>
  <c r="P66" i="29"/>
  <c r="Q66" i="29" s="1"/>
  <c r="S129" i="29"/>
  <c r="T129" i="29" s="1"/>
  <c r="AJ129" i="29"/>
  <c r="AI129" i="29"/>
  <c r="P129" i="29"/>
  <c r="W129" i="29"/>
  <c r="X129" i="29" s="1"/>
  <c r="AB129" i="29"/>
  <c r="AC108" i="29"/>
  <c r="AE108" i="29"/>
  <c r="Z51" i="29"/>
  <c r="AA51" i="29" s="1"/>
  <c r="Y186" i="29"/>
  <c r="Z148" i="29"/>
  <c r="AA148" i="29" s="1"/>
  <c r="S123" i="29"/>
  <c r="T123" i="29" s="1"/>
  <c r="AJ123" i="29"/>
  <c r="AI123" i="29"/>
  <c r="W123" i="29"/>
  <c r="X123" i="29" s="1"/>
  <c r="P123" i="29"/>
  <c r="AB123" i="29"/>
  <c r="Z165" i="29"/>
  <c r="P85" i="29"/>
  <c r="Z112" i="29"/>
  <c r="S201" i="29"/>
  <c r="T201" i="29" s="1"/>
  <c r="AI201" i="29"/>
  <c r="AJ201" i="29"/>
  <c r="AB201" i="29"/>
  <c r="P201" i="29"/>
  <c r="W201" i="29"/>
  <c r="X201" i="29" s="1"/>
  <c r="S77" i="29"/>
  <c r="T77" i="29" s="1"/>
  <c r="AI77" i="29"/>
  <c r="AJ77" i="29"/>
  <c r="O8" i="29"/>
  <c r="AB77" i="29"/>
  <c r="AC77" i="29" s="1"/>
  <c r="P77" i="29"/>
  <c r="W77" i="29"/>
  <c r="X77" i="29" s="1"/>
  <c r="AJ217" i="29"/>
  <c r="AI217" i="29"/>
  <c r="S217" i="29"/>
  <c r="T217" i="29" s="1"/>
  <c r="W217" i="29" s="1"/>
  <c r="X217" i="29" s="1"/>
  <c r="AB217" i="29"/>
  <c r="AC217" i="29" s="1"/>
  <c r="P217" i="29"/>
  <c r="P188" i="29"/>
  <c r="Z100" i="29"/>
  <c r="AJ146" i="29"/>
  <c r="S146" i="29"/>
  <c r="T146" i="29" s="1"/>
  <c r="AI146" i="29"/>
  <c r="AB146" i="29"/>
  <c r="W146" i="29"/>
  <c r="X146" i="29" s="1"/>
  <c r="P146" i="29"/>
  <c r="Q146" i="29" s="1"/>
  <c r="P118" i="29"/>
  <c r="Q199" i="29"/>
  <c r="X76" i="29"/>
  <c r="AJ89" i="29"/>
  <c r="AI89" i="29"/>
  <c r="S89" i="29"/>
  <c r="T89" i="29" s="1"/>
  <c r="W89" i="29" s="1"/>
  <c r="X89" i="29" s="1"/>
  <c r="P89" i="29"/>
  <c r="AB89" i="29"/>
  <c r="AI170" i="29"/>
  <c r="S170" i="29"/>
  <c r="T170" i="29" s="1"/>
  <c r="AJ170" i="29"/>
  <c r="W170" i="29"/>
  <c r="X170" i="29" s="1"/>
  <c r="AB170" i="29"/>
  <c r="P170" i="29"/>
  <c r="Q170" i="29" s="1"/>
  <c r="AJ190" i="29"/>
  <c r="AI190" i="29"/>
  <c r="S190" i="29"/>
  <c r="T190" i="29" s="1"/>
  <c r="W190" i="29" s="1"/>
  <c r="X190" i="29" s="1"/>
  <c r="AB190" i="29"/>
  <c r="AC190" i="29" s="1"/>
  <c r="P190" i="29"/>
  <c r="Q190" i="29" s="1"/>
  <c r="Z214" i="29"/>
  <c r="AC51" i="29"/>
  <c r="AI142" i="29"/>
  <c r="S142" i="29"/>
  <c r="T142" i="29" s="1"/>
  <c r="W142" i="29" s="1"/>
  <c r="X142" i="29" s="1"/>
  <c r="AJ142" i="29"/>
  <c r="P142" i="29"/>
  <c r="Q142" i="29" s="1"/>
  <c r="AB142" i="29"/>
  <c r="AC142" i="29" s="1"/>
  <c r="AJ209" i="29"/>
  <c r="S209" i="29"/>
  <c r="T209" i="29" s="1"/>
  <c r="W209" i="29" s="1"/>
  <c r="X209" i="29" s="1"/>
  <c r="AI209" i="29"/>
  <c r="AB209" i="29"/>
  <c r="AC209" i="29" s="1"/>
  <c r="P209" i="29"/>
  <c r="Q209" i="29" s="1"/>
  <c r="P68" i="29"/>
  <c r="Z171" i="29"/>
  <c r="S113" i="29"/>
  <c r="T113" i="29" s="1"/>
  <c r="W113" i="29" s="1"/>
  <c r="X113" i="29" s="1"/>
  <c r="AI113" i="29"/>
  <c r="AJ113" i="29"/>
  <c r="AB113" i="29"/>
  <c r="AC113" i="29" s="1"/>
  <c r="P113" i="29"/>
  <c r="AJ219" i="29"/>
  <c r="S219" i="29"/>
  <c r="T219" i="29" s="1"/>
  <c r="AI219" i="29"/>
  <c r="P219" i="29"/>
  <c r="AB219" i="29"/>
  <c r="W219" i="29"/>
  <c r="X219" i="29" s="1"/>
  <c r="S150" i="29"/>
  <c r="T150" i="29" s="1"/>
  <c r="AJ150" i="29"/>
  <c r="AI150" i="29"/>
  <c r="W150" i="29"/>
  <c r="X150" i="29" s="1"/>
  <c r="P150" i="29"/>
  <c r="Q150" i="29" s="1"/>
  <c r="AB150" i="29"/>
  <c r="Z74" i="29"/>
  <c r="Q51" i="29"/>
  <c r="P57" i="29"/>
  <c r="AC134" i="29"/>
  <c r="AJ54" i="29"/>
  <c r="S54" i="29"/>
  <c r="T54" i="29" s="1"/>
  <c r="AI54" i="29"/>
  <c r="P54" i="29"/>
  <c r="W54" i="29"/>
  <c r="X54" i="29" s="1"/>
  <c r="AB54" i="29"/>
  <c r="AI180" i="29"/>
  <c r="AJ180" i="29"/>
  <c r="S180" i="29"/>
  <c r="T180" i="29" s="1"/>
  <c r="W180" i="29"/>
  <c r="X180" i="29" s="1"/>
  <c r="AB180" i="29"/>
  <c r="P180" i="29"/>
  <c r="Q180" i="29" s="1"/>
  <c r="AJ103" i="29"/>
  <c r="S103" i="29"/>
  <c r="T103" i="29" s="1"/>
  <c r="AI103" i="29"/>
  <c r="AB103" i="29"/>
  <c r="P103" i="29"/>
  <c r="W103" i="29"/>
  <c r="X103" i="29" s="1"/>
  <c r="AC151" i="29"/>
  <c r="Q52" i="29"/>
  <c r="AF97" i="29"/>
  <c r="Y61" i="29"/>
  <c r="S98" i="29"/>
  <c r="T98" i="29" s="1"/>
  <c r="AI98" i="29"/>
  <c r="AJ98" i="29"/>
  <c r="AB98" i="29"/>
  <c r="W98" i="29"/>
  <c r="X98" i="29" s="1"/>
  <c r="P98" i="29"/>
  <c r="Q98" i="29" s="1"/>
  <c r="Q107" i="29"/>
  <c r="AJ141" i="29"/>
  <c r="AI141" i="29"/>
  <c r="S141" i="29"/>
  <c r="T141" i="29" s="1"/>
  <c r="W141" i="29" s="1"/>
  <c r="X141" i="29" s="1"/>
  <c r="AB141" i="29"/>
  <c r="P141" i="29"/>
  <c r="Q141" i="29" s="1"/>
  <c r="AI114" i="29"/>
  <c r="S114" i="29"/>
  <c r="T114" i="29" s="1"/>
  <c r="W114" i="29" s="1"/>
  <c r="X114" i="29" s="1"/>
  <c r="AJ114" i="29"/>
  <c r="AB114" i="29"/>
  <c r="P114" i="29"/>
  <c r="Q114" i="29" s="1"/>
  <c r="AC133" i="29"/>
  <c r="Q126" i="29"/>
  <c r="Q174" i="29"/>
  <c r="Z154" i="29"/>
  <c r="Q124" i="29"/>
  <c r="Q91" i="29"/>
  <c r="Z207" i="29"/>
  <c r="AA207" i="29" s="1"/>
  <c r="S58" i="29"/>
  <c r="T58" i="29" s="1"/>
  <c r="W58" i="29" s="1"/>
  <c r="X58" i="29" s="1"/>
  <c r="AI58" i="29"/>
  <c r="AJ58" i="29"/>
  <c r="P58" i="29"/>
  <c r="AB58" i="29"/>
  <c r="AC58" i="29" s="1"/>
  <c r="AJ225" i="29"/>
  <c r="S225" i="29"/>
  <c r="T225" i="29" s="1"/>
  <c r="AI225" i="29"/>
  <c r="AB225" i="29"/>
  <c r="W225" i="29"/>
  <c r="X225" i="29" s="1"/>
  <c r="P225" i="29"/>
  <c r="AI166" i="29"/>
  <c r="AJ166" i="29"/>
  <c r="S166" i="29"/>
  <c r="T166" i="29" s="1"/>
  <c r="W166" i="29" s="1"/>
  <c r="X166" i="29" s="1"/>
  <c r="P166" i="29"/>
  <c r="AB166" i="29"/>
  <c r="AI177" i="29"/>
  <c r="S177" i="29"/>
  <c r="T177" i="29" s="1"/>
  <c r="AJ177" i="29"/>
  <c r="O12" i="29"/>
  <c r="W177" i="29"/>
  <c r="X177" i="29" s="1"/>
  <c r="AB177" i="29"/>
  <c r="P177" i="29"/>
  <c r="AC101" i="29"/>
  <c r="AE101" i="29"/>
  <c r="AF101" i="29" s="1"/>
  <c r="AC175" i="29"/>
  <c r="AE175" i="29"/>
  <c r="AF175" i="29" s="1"/>
  <c r="AJ185" i="29"/>
  <c r="S185" i="29"/>
  <c r="T185" i="29" s="1"/>
  <c r="W185" i="29" s="1"/>
  <c r="X185" i="29" s="1"/>
  <c r="AI185" i="29"/>
  <c r="AB185" i="29"/>
  <c r="P185" i="29"/>
  <c r="AI161" i="29"/>
  <c r="AJ161" i="29"/>
  <c r="S161" i="29"/>
  <c r="T161" i="29" s="1"/>
  <c r="W161" i="29" s="1"/>
  <c r="X161" i="29" s="1"/>
  <c r="AB161" i="29"/>
  <c r="AC161" i="29" s="1"/>
  <c r="P161" i="29"/>
  <c r="AI78" i="29"/>
  <c r="AJ78" i="29"/>
  <c r="S78" i="29"/>
  <c r="T78" i="29" s="1"/>
  <c r="W78" i="29"/>
  <c r="X78" i="29" s="1"/>
  <c r="AB78" i="29"/>
  <c r="AC78" i="29" s="1"/>
  <c r="P78" i="29"/>
  <c r="Q78" i="29" s="1"/>
  <c r="P168" i="29"/>
  <c r="S132" i="29"/>
  <c r="T132" i="29" s="1"/>
  <c r="W132" i="29" s="1"/>
  <c r="X132" i="29" s="1"/>
  <c r="AJ132" i="29"/>
  <c r="AI132" i="29"/>
  <c r="AB132" i="29"/>
  <c r="P132" i="29"/>
  <c r="Q132" i="29" s="1"/>
  <c r="S130" i="29"/>
  <c r="T130" i="29" s="1"/>
  <c r="AI130" i="29"/>
  <c r="AJ130" i="29"/>
  <c r="W130" i="29"/>
  <c r="X130" i="29" s="1"/>
  <c r="AB130" i="29"/>
  <c r="P130" i="29"/>
  <c r="AJ92" i="29"/>
  <c r="AI92" i="29"/>
  <c r="S92" i="29"/>
  <c r="T92" i="29" s="1"/>
  <c r="W92" i="29" s="1"/>
  <c r="X92" i="29" s="1"/>
  <c r="AB92" i="29"/>
  <c r="P92" i="29"/>
  <c r="AE159" i="29"/>
  <c r="AF159" i="29" s="1"/>
  <c r="S196" i="29"/>
  <c r="T196" i="29" s="1"/>
  <c r="AI196" i="29"/>
  <c r="AJ196" i="29"/>
  <c r="W196" i="29"/>
  <c r="X196" i="29" s="1"/>
  <c r="P196" i="29"/>
  <c r="AB196" i="29"/>
  <c r="AC196" i="29" s="1"/>
  <c r="Y109" i="29"/>
  <c r="AI96" i="29"/>
  <c r="AJ96" i="29"/>
  <c r="S96" i="29"/>
  <c r="T96" i="29" s="1"/>
  <c r="P96" i="29"/>
  <c r="Q96" i="29" s="1"/>
  <c r="W96" i="29"/>
  <c r="X96" i="29" s="1"/>
  <c r="AB96" i="29"/>
  <c r="AE70" i="29"/>
  <c r="AF70" i="29" s="1"/>
  <c r="P134" i="29"/>
  <c r="AE80" i="29"/>
  <c r="AF80" i="29" s="1"/>
  <c r="Z60" i="29"/>
  <c r="AE174" i="29"/>
  <c r="AF174" i="29" s="1"/>
  <c r="AC220" i="29"/>
  <c r="AE220" i="29"/>
  <c r="AF220" i="29" s="1"/>
  <c r="S95" i="29"/>
  <c r="T95" i="29" s="1"/>
  <c r="W95" i="29" s="1"/>
  <c r="X95" i="29" s="1"/>
  <c r="AI95" i="29"/>
  <c r="AJ95" i="29"/>
  <c r="AB95" i="29"/>
  <c r="AC95" i="29" s="1"/>
  <c r="P95" i="29"/>
  <c r="Q95" i="29" s="1"/>
  <c r="AA126" i="29"/>
  <c r="AI164" i="29"/>
  <c r="S164" i="29"/>
  <c r="T164" i="29" s="1"/>
  <c r="W164" i="29" s="1"/>
  <c r="X164" i="29" s="1"/>
  <c r="AJ164" i="29"/>
  <c r="P164" i="29"/>
  <c r="Q164" i="29" s="1"/>
  <c r="AB164" i="29"/>
  <c r="AC164" i="29" s="1"/>
  <c r="S195" i="29"/>
  <c r="T195" i="29" s="1"/>
  <c r="AJ195" i="29"/>
  <c r="AI195" i="29"/>
  <c r="P195" i="29"/>
  <c r="W195" i="29"/>
  <c r="X195" i="29" s="1"/>
  <c r="AB195" i="29"/>
  <c r="Z151" i="29"/>
  <c r="AA151" i="29" s="1"/>
  <c r="AC126" i="29"/>
  <c r="AE126" i="29"/>
  <c r="AF126" i="29" s="1"/>
  <c r="Q100" i="29"/>
  <c r="Q147" i="29"/>
  <c r="AC148" i="29"/>
  <c r="AC152" i="29"/>
  <c r="S191" i="29"/>
  <c r="T191" i="29" s="1"/>
  <c r="W191" i="29" s="1"/>
  <c r="X191" i="29" s="1"/>
  <c r="AJ191" i="29"/>
  <c r="AI191" i="29"/>
  <c r="AB191" i="29"/>
  <c r="AC191" i="29" s="1"/>
  <c r="P191" i="29"/>
  <c r="AI200" i="29"/>
  <c r="AJ200" i="29"/>
  <c r="S200" i="29"/>
  <c r="T200" i="29" s="1"/>
  <c r="W200" i="29"/>
  <c r="X200" i="29" s="1"/>
  <c r="AB200" i="29"/>
  <c r="P200" i="29"/>
  <c r="Q200" i="29" s="1"/>
  <c r="S176" i="29"/>
  <c r="T176" i="29" s="1"/>
  <c r="AJ176" i="29"/>
  <c r="AI176" i="29"/>
  <c r="P176" i="29"/>
  <c r="W176" i="29"/>
  <c r="X176" i="29" s="1"/>
  <c r="AB176" i="29"/>
  <c r="S143" i="29"/>
  <c r="T143" i="29" s="1"/>
  <c r="W143" i="29" s="1"/>
  <c r="X143" i="29" s="1"/>
  <c r="AI143" i="29"/>
  <c r="AJ143" i="29"/>
  <c r="AB143" i="29"/>
  <c r="AC143" i="29" s="1"/>
  <c r="P143" i="29"/>
  <c r="Q220" i="29"/>
  <c r="AA97" i="29"/>
  <c r="S145" i="29"/>
  <c r="T145" i="29" s="1"/>
  <c r="W145" i="29" s="1"/>
  <c r="X145" i="29" s="1"/>
  <c r="AI145" i="29"/>
  <c r="AJ145" i="29"/>
  <c r="P145" i="29"/>
  <c r="Q145" i="29" s="1"/>
  <c r="AB145" i="29"/>
  <c r="AC153" i="29"/>
  <c r="AE153" i="29"/>
  <c r="AF153" i="29" s="1"/>
  <c r="AC125" i="29"/>
  <c r="AE125" i="29"/>
  <c r="AF125" i="29" s="1"/>
  <c r="AJ216" i="29"/>
  <c r="AI216" i="29"/>
  <c r="S216" i="29"/>
  <c r="T216" i="29" s="1"/>
  <c r="W216" i="29" s="1"/>
  <c r="X216" i="29" s="1"/>
  <c r="P216" i="29"/>
  <c r="Q216" i="29" s="1"/>
  <c r="AB216" i="29"/>
  <c r="S178" i="29"/>
  <c r="T178" i="29" s="1"/>
  <c r="AI178" i="29"/>
  <c r="AJ178" i="29"/>
  <c r="P178" i="29"/>
  <c r="Q178" i="29" s="1"/>
  <c r="AB178" i="29"/>
  <c r="W178" i="29"/>
  <c r="X178" i="29" s="1"/>
  <c r="S64" i="29"/>
  <c r="T64" i="29" s="1"/>
  <c r="W64" i="29" s="1"/>
  <c r="X64" i="29" s="1"/>
  <c r="AJ64" i="29"/>
  <c r="AI64" i="29"/>
  <c r="AB64" i="29"/>
  <c r="P64" i="29"/>
  <c r="Q64" i="29" s="1"/>
  <c r="AJ63" i="29"/>
  <c r="S63" i="29"/>
  <c r="T63" i="29" s="1"/>
  <c r="W63" i="29" s="1"/>
  <c r="X63" i="29" s="1"/>
  <c r="AI63" i="29"/>
  <c r="AB63" i="29"/>
  <c r="P63" i="29"/>
  <c r="Q63" i="29" s="1"/>
  <c r="AI149" i="29"/>
  <c r="S149" i="29"/>
  <c r="T149" i="29" s="1"/>
  <c r="AJ149" i="29"/>
  <c r="W149" i="29"/>
  <c r="X149" i="29" s="1"/>
  <c r="AB149" i="29"/>
  <c r="P149" i="29"/>
  <c r="Q149" i="29" s="1"/>
  <c r="P162" i="29"/>
  <c r="S203" i="29"/>
  <c r="T203" i="29" s="1"/>
  <c r="AI203" i="29"/>
  <c r="AJ203" i="29"/>
  <c r="AB203" i="29"/>
  <c r="W203" i="29"/>
  <c r="X203" i="29" s="1"/>
  <c r="P203" i="29"/>
  <c r="Q80" i="29"/>
  <c r="Y215" i="29"/>
  <c r="Y111" i="29"/>
  <c r="AI210" i="29"/>
  <c r="S210" i="29"/>
  <c r="T210" i="29" s="1"/>
  <c r="W210" i="29" s="1"/>
  <c r="X210" i="29" s="1"/>
  <c r="AJ210" i="29"/>
  <c r="AB210" i="29"/>
  <c r="AC210" i="29" s="1"/>
  <c r="P210" i="29"/>
  <c r="AJ119" i="29"/>
  <c r="S119" i="29"/>
  <c r="T119" i="29" s="1"/>
  <c r="W119" i="29" s="1"/>
  <c r="X119" i="29" s="1"/>
  <c r="AI119" i="29"/>
  <c r="P119" i="29"/>
  <c r="Q119" i="29" s="1"/>
  <c r="AB119" i="29"/>
  <c r="AJ127" i="29"/>
  <c r="S127" i="29"/>
  <c r="T127" i="29" s="1"/>
  <c r="AI127" i="29"/>
  <c r="O10" i="29"/>
  <c r="AB127" i="29"/>
  <c r="W127" i="29"/>
  <c r="X127" i="29" s="1"/>
  <c r="P127" i="29"/>
  <c r="AC168" i="29"/>
  <c r="AJ198" i="29"/>
  <c r="S198" i="29"/>
  <c r="T198" i="29" s="1"/>
  <c r="AI198" i="29"/>
  <c r="W198" i="29"/>
  <c r="X198" i="29" s="1"/>
  <c r="P198" i="29"/>
  <c r="AB198" i="29"/>
  <c r="AE223" i="29"/>
  <c r="AF223" i="29" s="1"/>
  <c r="AA223" i="29"/>
  <c r="AE147" i="29"/>
  <c r="AF147" i="29" s="1"/>
  <c r="AC147" i="29"/>
  <c r="Q97" i="29"/>
  <c r="AI197" i="29"/>
  <c r="S197" i="29"/>
  <c r="T197" i="29" s="1"/>
  <c r="AJ197" i="29"/>
  <c r="W197" i="29"/>
  <c r="X197" i="29" s="1"/>
  <c r="P197" i="29"/>
  <c r="AB197" i="29"/>
  <c r="Z152" i="29"/>
  <c r="AA152" i="29" s="1"/>
  <c r="AI88" i="29"/>
  <c r="AJ88" i="29"/>
  <c r="S88" i="29"/>
  <c r="T88" i="29" s="1"/>
  <c r="W88" i="29" s="1"/>
  <c r="X88" i="29" s="1"/>
  <c r="AB88" i="29"/>
  <c r="AC88" i="29" s="1"/>
  <c r="P88" i="29"/>
  <c r="Q88" i="29" s="1"/>
  <c r="S222" i="29"/>
  <c r="T222" i="29" s="1"/>
  <c r="AI222" i="29"/>
  <c r="AJ222" i="29"/>
  <c r="AB222" i="29"/>
  <c r="W222" i="29"/>
  <c r="X222" i="29" s="1"/>
  <c r="P222" i="29"/>
  <c r="AI173" i="29"/>
  <c r="AJ173" i="29"/>
  <c r="S173" i="29"/>
  <c r="T173" i="29" s="1"/>
  <c r="AB173" i="29"/>
  <c r="AC173" i="29" s="1"/>
  <c r="P173" i="29"/>
  <c r="W173" i="29"/>
  <c r="X173" i="29" s="1"/>
  <c r="S90" i="29"/>
  <c r="T90" i="29" s="1"/>
  <c r="W90" i="29" s="1"/>
  <c r="X90" i="29" s="1"/>
  <c r="AI90" i="29"/>
  <c r="AJ90" i="29"/>
  <c r="P90" i="29"/>
  <c r="AB90" i="29"/>
  <c r="AC181" i="29"/>
  <c r="AE181" i="29"/>
  <c r="AF181" i="29" s="1"/>
  <c r="S179" i="29"/>
  <c r="T179" i="29" s="1"/>
  <c r="AI179" i="29"/>
  <c r="AJ179" i="29"/>
  <c r="P179" i="29"/>
  <c r="Q179" i="29" s="1"/>
  <c r="AB179" i="29"/>
  <c r="W179" i="29"/>
  <c r="X179" i="29" s="1"/>
  <c r="O9" i="29"/>
  <c r="S102" i="29"/>
  <c r="T102" i="29" s="1"/>
  <c r="AI102" i="29"/>
  <c r="AJ102" i="29"/>
  <c r="P102" i="29"/>
  <c r="Q102" i="29" s="1"/>
  <c r="W102" i="29"/>
  <c r="X102" i="29" s="1"/>
  <c r="AB102" i="29"/>
  <c r="S160" i="29"/>
  <c r="T160" i="29" s="1"/>
  <c r="W160" i="29" s="1"/>
  <c r="X160" i="29" s="1"/>
  <c r="AJ160" i="29"/>
  <c r="AI160" i="29"/>
  <c r="AB160" i="29"/>
  <c r="P160" i="29"/>
  <c r="Q160" i="29" s="1"/>
  <c r="S56" i="29"/>
  <c r="T56" i="29" s="1"/>
  <c r="AJ56" i="29"/>
  <c r="AI56" i="29"/>
  <c r="W56" i="29"/>
  <c r="X56" i="29" s="1"/>
  <c r="P56" i="29"/>
  <c r="AB56" i="29"/>
  <c r="AC76" i="29"/>
  <c r="AE76" i="29"/>
  <c r="AF76" i="29" s="1"/>
  <c r="AI224" i="29"/>
  <c r="S224" i="29"/>
  <c r="T224" i="29" s="1"/>
  <c r="AJ224" i="29"/>
  <c r="P224" i="29"/>
  <c r="W224" i="29"/>
  <c r="X224" i="29" s="1"/>
  <c r="AB224" i="29"/>
  <c r="Y158" i="29"/>
  <c r="S86" i="29"/>
  <c r="T86" i="29" s="1"/>
  <c r="W86" i="29" s="1"/>
  <c r="X86" i="29" s="1"/>
  <c r="AJ86" i="29"/>
  <c r="AI86" i="29"/>
  <c r="P86" i="29"/>
  <c r="Q86" i="29" s="1"/>
  <c r="AB86" i="29"/>
  <c r="S156" i="29"/>
  <c r="T156" i="29" s="1"/>
  <c r="AI156" i="29"/>
  <c r="AJ156" i="29"/>
  <c r="P156" i="29"/>
  <c r="Q156" i="29" s="1"/>
  <c r="AB156" i="29"/>
  <c r="W156" i="29"/>
  <c r="X156" i="29" s="1"/>
  <c r="Q152" i="29"/>
  <c r="S183" i="29"/>
  <c r="T183" i="29" s="1"/>
  <c r="W183" i="29" s="1"/>
  <c r="X183" i="29" s="1"/>
  <c r="AJ183" i="29"/>
  <c r="AI183" i="29"/>
  <c r="AB183" i="29"/>
  <c r="AC183" i="29" s="1"/>
  <c r="P183" i="29"/>
  <c r="Q171" i="29"/>
  <c r="AA55" i="29"/>
  <c r="P83" i="29"/>
  <c r="Q223" i="29"/>
  <c r="Q148" i="29"/>
  <c r="Y127" i="29"/>
  <c r="AE199" i="29"/>
  <c r="AF199" i="29" s="1"/>
  <c r="AJ139" i="29"/>
  <c r="S139" i="29"/>
  <c r="T139" i="29" s="1"/>
  <c r="W139" i="29" s="1"/>
  <c r="X139" i="29" s="1"/>
  <c r="AI139" i="29"/>
  <c r="P139" i="29"/>
  <c r="AB139" i="29"/>
  <c r="AC139" i="29" s="1"/>
  <c r="S182" i="29"/>
  <c r="T182" i="29" s="1"/>
  <c r="AJ182" i="29"/>
  <c r="AI182" i="29"/>
  <c r="AB182" i="29"/>
  <c r="P182" i="29"/>
  <c r="W182" i="29"/>
  <c r="X182" i="29" s="1"/>
  <c r="AC118" i="29"/>
  <c r="S59" i="29"/>
  <c r="T59" i="29" s="1"/>
  <c r="W59" i="29" s="1"/>
  <c r="X59" i="29" s="1"/>
  <c r="AJ59" i="29"/>
  <c r="AI59" i="29"/>
  <c r="P59" i="29"/>
  <c r="AB59" i="29"/>
  <c r="AC59" i="29" s="1"/>
  <c r="Q70" i="29"/>
  <c r="S131" i="29"/>
  <c r="T131" i="29" s="1"/>
  <c r="W131" i="29" s="1"/>
  <c r="X131" i="29" s="1"/>
  <c r="AI131" i="29"/>
  <c r="AJ131" i="29"/>
  <c r="AB131" i="29"/>
  <c r="AC131" i="29" s="1"/>
  <c r="P131" i="29"/>
  <c r="Q131" i="29" s="1"/>
  <c r="S192" i="29"/>
  <c r="T192" i="29" s="1"/>
  <c r="W192" i="29" s="1"/>
  <c r="X192" i="29" s="1"/>
  <c r="AI192" i="29"/>
  <c r="AJ192" i="29"/>
  <c r="P192" i="29"/>
  <c r="Q192" i="29" s="1"/>
  <c r="AB192" i="29"/>
  <c r="AC192" i="29" s="1"/>
  <c r="Q151" i="29"/>
  <c r="AI205" i="29"/>
  <c r="S205" i="29"/>
  <c r="T205" i="29" s="1"/>
  <c r="AJ205" i="29"/>
  <c r="P205" i="29"/>
  <c r="AB205" i="29"/>
  <c r="W205" i="29"/>
  <c r="X205" i="29" s="1"/>
  <c r="AJ204" i="29"/>
  <c r="AI204" i="29"/>
  <c r="S204" i="29"/>
  <c r="T204" i="29" s="1"/>
  <c r="P204" i="29"/>
  <c r="AB204" i="29"/>
  <c r="W204" i="29"/>
  <c r="X204" i="29" s="1"/>
  <c r="AF99" i="29"/>
  <c r="O11" i="29"/>
  <c r="Q121" i="29"/>
  <c r="Z75" i="29"/>
  <c r="AA75" i="29" s="1"/>
  <c r="S53" i="29"/>
  <c r="T53" i="29" s="1"/>
  <c r="AJ53" i="29"/>
  <c r="AI53" i="29"/>
  <c r="AB53" i="29"/>
  <c r="P53" i="29"/>
  <c r="W53" i="29"/>
  <c r="X53" i="29" s="1"/>
  <c r="AC187" i="29"/>
  <c r="AE187" i="29"/>
  <c r="AF187" i="29" s="1"/>
  <c r="AI144" i="29"/>
  <c r="S144" i="29"/>
  <c r="T144" i="29" s="1"/>
  <c r="W144" i="29" s="1"/>
  <c r="X144" i="29" s="1"/>
  <c r="AJ144" i="29"/>
  <c r="AB144" i="29"/>
  <c r="P144" i="29"/>
  <c r="Q105" i="29"/>
  <c r="Z193" i="29"/>
  <c r="AA193" i="29" s="1"/>
  <c r="AE121" i="29"/>
  <c r="AF121" i="29" s="1"/>
  <c r="AE186" i="29"/>
  <c r="AF186" i="29" s="1"/>
  <c r="AA186" i="29"/>
  <c r="AA189" i="29"/>
  <c r="AE189" i="29"/>
  <c r="AF189" i="29" s="1"/>
  <c r="AE184" i="29"/>
  <c r="AF184" i="29" s="1"/>
  <c r="AA184" i="29"/>
  <c r="AE109" i="29"/>
  <c r="AF109" i="29" s="1"/>
  <c r="AE215" i="29"/>
  <c r="AA215" i="29"/>
  <c r="AA212" i="29"/>
  <c r="AE212" i="29"/>
  <c r="AF212" i="29" s="1"/>
  <c r="AA69" i="29"/>
  <c r="AE69" i="29"/>
  <c r="AF69" i="29" s="1"/>
  <c r="AE106" i="29"/>
  <c r="AF106" i="29" s="1"/>
  <c r="AA106" i="29"/>
  <c r="AE116" i="29"/>
  <c r="AF116" i="29" s="1"/>
  <c r="AA116" i="29"/>
  <c r="AE62" i="29"/>
  <c r="AF62" i="29" s="1"/>
  <c r="AA62" i="29"/>
  <c r="AA81" i="29"/>
  <c r="AE81" i="29"/>
  <c r="AF81" i="29" s="1"/>
  <c r="AA60" i="29"/>
  <c r="AE60" i="29"/>
  <c r="AF60" i="29" s="1"/>
  <c r="AA67" i="29"/>
  <c r="AE67" i="29"/>
  <c r="AF67" i="29" s="1"/>
  <c r="AE84" i="29"/>
  <c r="AF84" i="29" s="1"/>
  <c r="AA84" i="29"/>
  <c r="AE138" i="29"/>
  <c r="AF138" i="29" s="1"/>
  <c r="AA138" i="29"/>
  <c r="AE120" i="29"/>
  <c r="AF120" i="29" s="1"/>
  <c r="AA120" i="29"/>
  <c r="AE213" i="29"/>
  <c r="AF213" i="29" s="1"/>
  <c r="AA213" i="29"/>
  <c r="AE140" i="29"/>
  <c r="AF140" i="29" s="1"/>
  <c r="AA140" i="29"/>
  <c r="AA93" i="29"/>
  <c r="AE93" i="29"/>
  <c r="AF93" i="29" s="1"/>
  <c r="AG91" i="29"/>
  <c r="AH91" i="29"/>
  <c r="AE157" i="29"/>
  <c r="AF157" i="29" s="1"/>
  <c r="AA157" i="29"/>
  <c r="AA158" i="29"/>
  <c r="AE158" i="29"/>
  <c r="AA112" i="29"/>
  <c r="AE112" i="29"/>
  <c r="AF112" i="29" s="1"/>
  <c r="AA110" i="29"/>
  <c r="AE110" i="29"/>
  <c r="AF110" i="29" s="1"/>
  <c r="Q60" i="36"/>
  <c r="BF180" i="1"/>
  <c r="BH225" i="1" s="1"/>
  <c r="AJ180" i="1"/>
  <c r="AL225" i="1" s="1"/>
  <c r="Q60" i="35"/>
  <c r="AE168" i="32" l="1"/>
  <c r="AF168" i="32" s="1"/>
  <c r="AE122" i="29"/>
  <c r="AF122" i="29" s="1"/>
  <c r="AA109" i="29"/>
  <c r="X153" i="29"/>
  <c r="J162" i="25"/>
  <c r="AI121" i="26"/>
  <c r="AJ83" i="26"/>
  <c r="AI83" i="26"/>
  <c r="S83" i="26"/>
  <c r="T83" i="26" s="1"/>
  <c r="AJ100" i="26"/>
  <c r="W100" i="26"/>
  <c r="X100" i="26" s="1"/>
  <c r="AB100" i="26"/>
  <c r="AI100" i="26"/>
  <c r="AJ194" i="27"/>
  <c r="AB194" i="27"/>
  <c r="S194" i="27"/>
  <c r="T194" i="27" s="1"/>
  <c r="W194" i="27"/>
  <c r="X194" i="27" s="1"/>
  <c r="AI194" i="27"/>
  <c r="AJ132" i="26"/>
  <c r="S132" i="26"/>
  <c r="T132" i="26" s="1"/>
  <c r="AB132" i="26"/>
  <c r="J198" i="25"/>
  <c r="AI200" i="26"/>
  <c r="AB83" i="26"/>
  <c r="U187" i="26"/>
  <c r="V187" i="26" s="1"/>
  <c r="N187" i="26"/>
  <c r="O187" i="26" s="1"/>
  <c r="N179" i="26"/>
  <c r="O179" i="26" s="1"/>
  <c r="K179" i="26"/>
  <c r="K181" i="26"/>
  <c r="N181" i="26"/>
  <c r="O181" i="26" s="1"/>
  <c r="U181" i="26"/>
  <c r="V181" i="26" s="1"/>
  <c r="AJ111" i="27"/>
  <c r="AI111" i="27"/>
  <c r="N156" i="27"/>
  <c r="O156" i="27" s="1"/>
  <c r="U156" i="27"/>
  <c r="V156" i="27" s="1"/>
  <c r="N115" i="27"/>
  <c r="O115" i="27" s="1"/>
  <c r="U115" i="27"/>
  <c r="V115" i="27" s="1"/>
  <c r="AA105" i="32"/>
  <c r="AE105" i="32"/>
  <c r="AF105" i="32" s="1"/>
  <c r="Z132" i="28"/>
  <c r="W113" i="32"/>
  <c r="X113" i="32" s="1"/>
  <c r="AB105" i="33"/>
  <c r="P105" i="33"/>
  <c r="W105" i="33"/>
  <c r="P199" i="33"/>
  <c r="W199" i="33"/>
  <c r="X199" i="33" s="1"/>
  <c r="AB199" i="33"/>
  <c r="W153" i="30"/>
  <c r="X153" i="30" s="1"/>
  <c r="AB153" i="30"/>
  <c r="P153" i="30"/>
  <c r="W178" i="30"/>
  <c r="X178" i="30" s="1"/>
  <c r="AB178" i="30"/>
  <c r="P178" i="30"/>
  <c r="W128" i="33"/>
  <c r="X128" i="33" s="1"/>
  <c r="P128" i="33"/>
  <c r="Z128" i="33" s="1"/>
  <c r="AA128" i="33" s="1"/>
  <c r="P171" i="33"/>
  <c r="AB171" i="33"/>
  <c r="W171" i="33"/>
  <c r="X171" i="33" s="1"/>
  <c r="AB74" i="33"/>
  <c r="W74" i="33"/>
  <c r="X74" i="33" s="1"/>
  <c r="P74" i="33"/>
  <c r="Z74" i="33" s="1"/>
  <c r="AA74" i="33" s="1"/>
  <c r="Z148" i="32"/>
  <c r="AA148" i="32" s="1"/>
  <c r="Y161" i="32"/>
  <c r="Q198" i="33"/>
  <c r="Z151" i="28"/>
  <c r="AA151" i="28" s="1"/>
  <c r="Q97" i="28"/>
  <c r="Z74" i="31"/>
  <c r="Z79" i="31"/>
  <c r="AA79" i="31" s="1"/>
  <c r="Z72" i="31"/>
  <c r="Z80" i="31"/>
  <c r="AA80" i="31" s="1"/>
  <c r="Z203" i="31"/>
  <c r="AA203" i="31" s="1"/>
  <c r="Z78" i="31"/>
  <c r="AA78" i="31" s="1"/>
  <c r="Z161" i="31"/>
  <c r="AA161" i="31" s="1"/>
  <c r="Z153" i="28"/>
  <c r="AA153" i="28" s="1"/>
  <c r="Q105" i="33"/>
  <c r="W71" i="30"/>
  <c r="AJ74" i="33"/>
  <c r="AI89" i="33"/>
  <c r="S142" i="30"/>
  <c r="T142" i="30" s="1"/>
  <c r="W142" i="30" s="1"/>
  <c r="X142" i="30" s="1"/>
  <c r="AI170" i="32"/>
  <c r="Z178" i="31"/>
  <c r="AB128" i="33"/>
  <c r="AB92" i="33"/>
  <c r="AC92" i="33" s="1"/>
  <c r="P92" i="33"/>
  <c r="P155" i="33"/>
  <c r="Q155" i="33" s="1"/>
  <c r="AB155" i="33"/>
  <c r="AC155" i="33" s="1"/>
  <c r="W71" i="33"/>
  <c r="X71" i="33" s="1"/>
  <c r="AB71" i="33"/>
  <c r="P71" i="33"/>
  <c r="AB215" i="33"/>
  <c r="AC215" i="33" s="1"/>
  <c r="P215" i="33"/>
  <c r="Z204" i="32"/>
  <c r="AA204" i="32" s="1"/>
  <c r="Z168" i="31"/>
  <c r="AA168" i="31" s="1"/>
  <c r="R27" i="28"/>
  <c r="U27" i="28" s="1"/>
  <c r="Q172" i="31"/>
  <c r="Z133" i="31"/>
  <c r="Z123" i="31"/>
  <c r="Z196" i="31"/>
  <c r="Z217" i="33"/>
  <c r="AA217" i="33" s="1"/>
  <c r="AA177" i="31"/>
  <c r="Q195" i="31"/>
  <c r="Z194" i="31"/>
  <c r="Z56" i="28"/>
  <c r="AA56" i="28" s="1"/>
  <c r="Q51" i="28"/>
  <c r="Z99" i="28"/>
  <c r="X105" i="33"/>
  <c r="AB71" i="30"/>
  <c r="AI74" i="33"/>
  <c r="S89" i="33"/>
  <c r="T89" i="33" s="1"/>
  <c r="W89" i="33" s="1"/>
  <c r="X89" i="33" s="1"/>
  <c r="AJ170" i="32"/>
  <c r="W90" i="32"/>
  <c r="X90" i="32" s="1"/>
  <c r="Q119" i="31"/>
  <c r="Q121" i="30"/>
  <c r="AB56" i="33"/>
  <c r="W56" i="33"/>
  <c r="P56" i="33"/>
  <c r="Q56" i="33" s="1"/>
  <c r="AB90" i="33"/>
  <c r="AC90" i="33" s="1"/>
  <c r="P90" i="33"/>
  <c r="Q90" i="33" s="1"/>
  <c r="AC126" i="32"/>
  <c r="P138" i="33"/>
  <c r="Q138" i="33" s="1"/>
  <c r="AB138" i="33"/>
  <c r="AC138" i="33" s="1"/>
  <c r="AB100" i="33"/>
  <c r="W100" i="33"/>
  <c r="X100" i="33" s="1"/>
  <c r="P100" i="33"/>
  <c r="P133" i="33"/>
  <c r="Q133" i="33" s="1"/>
  <c r="AB133" i="33"/>
  <c r="AC133" i="33" s="1"/>
  <c r="AB221" i="33"/>
  <c r="AC221" i="33" s="1"/>
  <c r="P221" i="33"/>
  <c r="W221" i="33"/>
  <c r="X221" i="33" s="1"/>
  <c r="W51" i="33"/>
  <c r="X51" i="33" s="1"/>
  <c r="AB51" i="33"/>
  <c r="AC51" i="33" s="1"/>
  <c r="P51" i="33"/>
  <c r="W151" i="33"/>
  <c r="X151" i="33" s="1"/>
  <c r="AB151" i="33"/>
  <c r="P151" i="33"/>
  <c r="AB95" i="33"/>
  <c r="AC95" i="33" s="1"/>
  <c r="P95" i="33"/>
  <c r="Q95" i="33" s="1"/>
  <c r="P132" i="26"/>
  <c r="Z147" i="32"/>
  <c r="AA147" i="32" s="1"/>
  <c r="Z174" i="31"/>
  <c r="AA174" i="31" s="1"/>
  <c r="Z89" i="31"/>
  <c r="AA89" i="31" s="1"/>
  <c r="Z62" i="31"/>
  <c r="Z214" i="31"/>
  <c r="AA214" i="31" s="1"/>
  <c r="Z79" i="28"/>
  <c r="AA79" i="28" s="1"/>
  <c r="Z174" i="28"/>
  <c r="AA174" i="28" s="1"/>
  <c r="Z82" i="31"/>
  <c r="AA82" i="31" s="1"/>
  <c r="Z195" i="28"/>
  <c r="AA195" i="28" s="1"/>
  <c r="Z191" i="31"/>
  <c r="AA191" i="31" s="1"/>
  <c r="Z66" i="31"/>
  <c r="AA66" i="31" s="1"/>
  <c r="Z129" i="28"/>
  <c r="AA129" i="28" s="1"/>
  <c r="Q56" i="28"/>
  <c r="Q121" i="28"/>
  <c r="AJ213" i="33"/>
  <c r="Y124" i="32"/>
  <c r="AI105" i="33"/>
  <c r="S74" i="33"/>
  <c r="T74" i="33" s="1"/>
  <c r="X172" i="33"/>
  <c r="AJ89" i="33"/>
  <c r="Y131" i="32"/>
  <c r="Z199" i="28"/>
  <c r="AJ107" i="33"/>
  <c r="Y202" i="32"/>
  <c r="Y107" i="32"/>
  <c r="AB53" i="30"/>
  <c r="AC53" i="30" s="1"/>
  <c r="P53" i="30"/>
  <c r="W53" i="30"/>
  <c r="X53" i="30" s="1"/>
  <c r="W99" i="33"/>
  <c r="X99" i="33" s="1"/>
  <c r="P99" i="33"/>
  <c r="AB99" i="33"/>
  <c r="P59" i="30"/>
  <c r="Q59" i="30" s="1"/>
  <c r="AB59" i="30"/>
  <c r="AC59" i="30" s="1"/>
  <c r="P165" i="30"/>
  <c r="Q165" i="30" s="1"/>
  <c r="P137" i="33"/>
  <c r="Q137" i="33" s="1"/>
  <c r="U190" i="27"/>
  <c r="V190" i="27" s="1"/>
  <c r="Z174" i="32"/>
  <c r="AA174" i="32" s="1"/>
  <c r="Z116" i="28"/>
  <c r="AA116" i="28" s="1"/>
  <c r="Z104" i="30"/>
  <c r="AA104" i="30" s="1"/>
  <c r="X124" i="33"/>
  <c r="Y183" i="32"/>
  <c r="Z116" i="31"/>
  <c r="AA116" i="31" s="1"/>
  <c r="P216" i="30"/>
  <c r="Z137" i="31"/>
  <c r="AA137" i="31" s="1"/>
  <c r="Z171" i="31"/>
  <c r="Z155" i="33"/>
  <c r="Z102" i="31"/>
  <c r="AA102" i="31" s="1"/>
  <c r="Z140" i="31"/>
  <c r="Z191" i="28"/>
  <c r="AA191" i="28" s="1"/>
  <c r="Y130" i="32"/>
  <c r="Q121" i="31"/>
  <c r="AI213" i="33"/>
  <c r="Z222" i="28"/>
  <c r="AA222" i="28" s="1"/>
  <c r="AA219" i="30"/>
  <c r="Z224" i="28"/>
  <c r="AA224" i="28" s="1"/>
  <c r="Q204" i="28"/>
  <c r="Z131" i="31"/>
  <c r="AJ105" i="33"/>
  <c r="Q213" i="31"/>
  <c r="Z176" i="28"/>
  <c r="AJ55" i="30"/>
  <c r="Y89" i="32"/>
  <c r="Z126" i="32"/>
  <c r="AA126" i="32" s="1"/>
  <c r="Q126" i="32"/>
  <c r="P214" i="33"/>
  <c r="Q214" i="33" s="1"/>
  <c r="AB214" i="33"/>
  <c r="AC214" i="33" s="1"/>
  <c r="AB188" i="33"/>
  <c r="AC188" i="33" s="1"/>
  <c r="P188" i="33"/>
  <c r="Q188" i="33" s="1"/>
  <c r="AB68" i="33"/>
  <c r="AC68" i="33" s="1"/>
  <c r="P68" i="33"/>
  <c r="Q68" i="33" s="1"/>
  <c r="AB172" i="33"/>
  <c r="AC172" i="33" s="1"/>
  <c r="P172" i="33"/>
  <c r="Q172" i="33" s="1"/>
  <c r="O11" i="30"/>
  <c r="Q68" i="31"/>
  <c r="AF100" i="30"/>
  <c r="Z164" i="31"/>
  <c r="AA164" i="31" s="1"/>
  <c r="W111" i="32"/>
  <c r="X111" i="32" s="1"/>
  <c r="X133" i="33"/>
  <c r="S105" i="33"/>
  <c r="T105" i="33" s="1"/>
  <c r="AI128" i="33"/>
  <c r="P122" i="30"/>
  <c r="AB122" i="30"/>
  <c r="W122" i="30"/>
  <c r="X122" i="30" s="1"/>
  <c r="W70" i="33"/>
  <c r="X70" i="33" s="1"/>
  <c r="P70" i="33"/>
  <c r="AB70" i="33"/>
  <c r="AC70" i="33" s="1"/>
  <c r="AB136" i="33"/>
  <c r="AC136" i="33" s="1"/>
  <c r="P136" i="33"/>
  <c r="P205" i="30"/>
  <c r="W205" i="30"/>
  <c r="X205" i="30" s="1"/>
  <c r="AB205" i="30"/>
  <c r="AC205" i="30" s="1"/>
  <c r="P192" i="33"/>
  <c r="AB192" i="33"/>
  <c r="AC192" i="33" s="1"/>
  <c r="P183" i="33"/>
  <c r="Q183" i="33" s="1"/>
  <c r="P89" i="33"/>
  <c r="Z89" i="33" s="1"/>
  <c r="AA89" i="33" s="1"/>
  <c r="AB89" i="33"/>
  <c r="AC89" i="33" s="1"/>
  <c r="AJ163" i="27"/>
  <c r="Z73" i="31"/>
  <c r="AA73" i="31" s="1"/>
  <c r="Y113" i="32"/>
  <c r="Q182" i="31"/>
  <c r="Z59" i="30"/>
  <c r="Z61" i="31"/>
  <c r="AA61" i="31" s="1"/>
  <c r="Z207" i="31"/>
  <c r="W114" i="32"/>
  <c r="X114" i="32" s="1"/>
  <c r="Q78" i="31"/>
  <c r="Y90" i="32"/>
  <c r="S213" i="33"/>
  <c r="T213" i="33" s="1"/>
  <c r="W213" i="33" s="1"/>
  <c r="Z175" i="30"/>
  <c r="Y68" i="32"/>
  <c r="Z135" i="28"/>
  <c r="Y132" i="30"/>
  <c r="AA132" i="30" s="1"/>
  <c r="Z156" i="31"/>
  <c r="Z103" i="28"/>
  <c r="AA103" i="28" s="1"/>
  <c r="Q128" i="33"/>
  <c r="Z100" i="31"/>
  <c r="Q192" i="33"/>
  <c r="W73" i="33"/>
  <c r="X73" i="33" s="1"/>
  <c r="P73" i="33"/>
  <c r="AB73" i="33"/>
  <c r="P122" i="33"/>
  <c r="AB122" i="33"/>
  <c r="AC122" i="33" s="1"/>
  <c r="W122" i="33"/>
  <c r="X122" i="33" s="1"/>
  <c r="P135" i="33"/>
  <c r="AB135" i="33"/>
  <c r="AC135" i="33" s="1"/>
  <c r="AB137" i="30"/>
  <c r="AC137" i="30" s="1"/>
  <c r="P137" i="30"/>
  <c r="Q137" i="30" s="1"/>
  <c r="P142" i="33"/>
  <c r="Q142" i="33" s="1"/>
  <c r="AB142" i="33"/>
  <c r="AC142" i="33" s="1"/>
  <c r="Z167" i="32"/>
  <c r="AA167" i="32" s="1"/>
  <c r="X91" i="28"/>
  <c r="Y125" i="32"/>
  <c r="O10" i="30"/>
  <c r="Y166" i="32"/>
  <c r="Q202" i="31"/>
  <c r="Z166" i="28"/>
  <c r="Y214" i="32"/>
  <c r="Z169" i="28"/>
  <c r="W214" i="32"/>
  <c r="X214" i="32" s="1"/>
  <c r="Z189" i="31"/>
  <c r="Z102" i="28"/>
  <c r="AA102" i="28" s="1"/>
  <c r="AA103" i="30"/>
  <c r="Q74" i="33"/>
  <c r="S128" i="33"/>
  <c r="T128" i="33" s="1"/>
  <c r="Y150" i="32"/>
  <c r="Y160" i="32"/>
  <c r="AA119" i="32"/>
  <c r="Y109" i="32"/>
  <c r="Y179" i="32"/>
  <c r="AB144" i="33"/>
  <c r="AC144" i="33" s="1"/>
  <c r="P144" i="33"/>
  <c r="Q144" i="33" s="1"/>
  <c r="P157" i="33"/>
  <c r="AB157" i="33"/>
  <c r="P109" i="33"/>
  <c r="Q109" i="33" s="1"/>
  <c r="AB109" i="33"/>
  <c r="AC109" i="33" s="1"/>
  <c r="P213" i="33"/>
  <c r="Q213" i="33" s="1"/>
  <c r="Z120" i="32"/>
  <c r="AB81" i="33"/>
  <c r="P81" i="33"/>
  <c r="AB70" i="27"/>
  <c r="AJ70" i="27"/>
  <c r="S70" i="27"/>
  <c r="T70" i="27" s="1"/>
  <c r="Z94" i="31"/>
  <c r="AA94" i="31" s="1"/>
  <c r="X94" i="31"/>
  <c r="W174" i="26"/>
  <c r="X174" i="26" s="1"/>
  <c r="AB174" i="26"/>
  <c r="P174" i="26"/>
  <c r="Q174" i="26" s="1"/>
  <c r="S136" i="26"/>
  <c r="T136" i="26" s="1"/>
  <c r="AB136" i="26"/>
  <c r="AC136" i="26" s="1"/>
  <c r="AJ136" i="26"/>
  <c r="AE155" i="33"/>
  <c r="AF155" i="33" s="1"/>
  <c r="AA155" i="33"/>
  <c r="X89" i="28"/>
  <c r="Z89" i="28"/>
  <c r="AG100" i="30"/>
  <c r="AH100" i="30"/>
  <c r="AA59" i="30"/>
  <c r="AE59" i="30"/>
  <c r="AF59" i="30" s="1"/>
  <c r="Z114" i="32"/>
  <c r="Q114" i="32"/>
  <c r="AA124" i="33"/>
  <c r="AE124" i="33"/>
  <c r="AF124" i="33" s="1"/>
  <c r="AA168" i="33"/>
  <c r="AE168" i="33"/>
  <c r="AF168" i="33" s="1"/>
  <c r="Z104" i="29"/>
  <c r="Z151" i="32"/>
  <c r="AA151" i="32" s="1"/>
  <c r="Z77" i="32"/>
  <c r="AA77" i="32" s="1"/>
  <c r="Z197" i="32"/>
  <c r="AA197" i="32" s="1"/>
  <c r="Z126" i="31"/>
  <c r="AA126" i="31" s="1"/>
  <c r="Z219" i="31"/>
  <c r="AA219" i="31" s="1"/>
  <c r="AC168" i="31"/>
  <c r="AE168" i="31"/>
  <c r="AF168" i="31" s="1"/>
  <c r="AC192" i="31"/>
  <c r="Z53" i="28"/>
  <c r="AA53" i="28" s="1"/>
  <c r="Q217" i="28"/>
  <c r="Z217" i="28"/>
  <c r="AA217" i="28" s="1"/>
  <c r="AC144" i="30"/>
  <c r="AE144" i="30"/>
  <c r="AF144" i="30" s="1"/>
  <c r="Z179" i="31"/>
  <c r="AA179" i="31" s="1"/>
  <c r="Q184" i="28"/>
  <c r="Z184" i="28"/>
  <c r="AI169" i="30"/>
  <c r="AJ169" i="30"/>
  <c r="S169" i="30"/>
  <c r="T169" i="30" s="1"/>
  <c r="W169" i="30" s="1"/>
  <c r="X169" i="30" s="1"/>
  <c r="P169" i="30"/>
  <c r="Q169" i="30" s="1"/>
  <c r="AB169" i="30"/>
  <c r="AC177" i="28"/>
  <c r="Y58" i="32"/>
  <c r="AC198" i="31"/>
  <c r="AE198" i="31"/>
  <c r="AF198" i="31" s="1"/>
  <c r="AC220" i="28"/>
  <c r="AJ162" i="32"/>
  <c r="S162" i="32"/>
  <c r="T162" i="32" s="1"/>
  <c r="W162" i="32" s="1"/>
  <c r="X162" i="32" s="1"/>
  <c r="AI162" i="32"/>
  <c r="AB162" i="32"/>
  <c r="P162" i="32"/>
  <c r="Q162" i="32" s="1"/>
  <c r="Z188" i="31"/>
  <c r="AA188" i="31" s="1"/>
  <c r="P188" i="30"/>
  <c r="Q188" i="30" s="1"/>
  <c r="S188" i="30"/>
  <c r="T188" i="30" s="1"/>
  <c r="W188" i="30" s="1"/>
  <c r="X188" i="30" s="1"/>
  <c r="AI188" i="30"/>
  <c r="AJ188" i="30"/>
  <c r="AB188" i="30"/>
  <c r="Z190" i="33"/>
  <c r="AA190" i="33" s="1"/>
  <c r="Q73" i="31"/>
  <c r="Q181" i="31"/>
  <c r="Z181" i="31"/>
  <c r="AA181" i="31" s="1"/>
  <c r="Z105" i="31"/>
  <c r="AA105" i="31" s="1"/>
  <c r="AC225" i="31"/>
  <c r="AA151" i="30"/>
  <c r="Q100" i="28"/>
  <c r="S77" i="33"/>
  <c r="T77" i="33" s="1"/>
  <c r="AJ77" i="33"/>
  <c r="AI77" i="33"/>
  <c r="O8" i="33"/>
  <c r="Q77" i="33"/>
  <c r="W77" i="33"/>
  <c r="X77" i="33" s="1"/>
  <c r="AB77" i="33"/>
  <c r="P77" i="33"/>
  <c r="AC223" i="31"/>
  <c r="AC210" i="31"/>
  <c r="Q159" i="28"/>
  <c r="Z159" i="28"/>
  <c r="Q163" i="30"/>
  <c r="Z75" i="31"/>
  <c r="AA75" i="31" s="1"/>
  <c r="AC171" i="31"/>
  <c r="AE171" i="31"/>
  <c r="AF171" i="31" s="1"/>
  <c r="Y87" i="32"/>
  <c r="Z166" i="31"/>
  <c r="AA166" i="31" s="1"/>
  <c r="AC160" i="31"/>
  <c r="AC75" i="28"/>
  <c r="AE75" i="28"/>
  <c r="AF75" i="28" s="1"/>
  <c r="S153" i="33"/>
  <c r="T153" i="33" s="1"/>
  <c r="AJ153" i="33"/>
  <c r="AI153" i="33"/>
  <c r="AB153" i="33"/>
  <c r="W153" i="33"/>
  <c r="X153" i="33" s="1"/>
  <c r="P153" i="33"/>
  <c r="S102" i="30"/>
  <c r="T102" i="30" s="1"/>
  <c r="O9" i="30"/>
  <c r="AJ102" i="30"/>
  <c r="AI102" i="30"/>
  <c r="P102" i="30"/>
  <c r="AB102" i="30"/>
  <c r="W102" i="30"/>
  <c r="X102" i="30" s="1"/>
  <c r="AC104" i="33"/>
  <c r="AE104" i="33"/>
  <c r="Q151" i="30"/>
  <c r="Z65" i="31"/>
  <c r="AA65" i="31" s="1"/>
  <c r="AI154" i="33"/>
  <c r="S154" i="33"/>
  <c r="T154" i="33" s="1"/>
  <c r="AJ154" i="33"/>
  <c r="P154" i="33"/>
  <c r="AB154" i="33"/>
  <c r="AC154" i="33" s="1"/>
  <c r="W154" i="33"/>
  <c r="X154" i="33" s="1"/>
  <c r="S81" i="30"/>
  <c r="T81" i="30" s="1"/>
  <c r="W81" i="30" s="1"/>
  <c r="X81" i="30" s="1"/>
  <c r="AJ81" i="30"/>
  <c r="AI81" i="30"/>
  <c r="AB81" i="30"/>
  <c r="P81" i="30"/>
  <c r="Q81" i="30" s="1"/>
  <c r="AC187" i="31"/>
  <c r="Z78" i="28"/>
  <c r="AA78" i="28" s="1"/>
  <c r="Z68" i="30"/>
  <c r="Z95" i="31"/>
  <c r="AA95" i="31" s="1"/>
  <c r="R24" i="31"/>
  <c r="U24" i="31" s="1"/>
  <c r="AC127" i="31"/>
  <c r="Q170" i="31"/>
  <c r="S192" i="30"/>
  <c r="T192" i="30" s="1"/>
  <c r="W192" i="30" s="1"/>
  <c r="X192" i="30" s="1"/>
  <c r="AI192" i="30"/>
  <c r="AJ192" i="30"/>
  <c r="P192" i="30"/>
  <c r="Q192" i="30" s="1"/>
  <c r="AB192" i="30"/>
  <c r="Y106" i="32"/>
  <c r="AJ186" i="30"/>
  <c r="S186" i="30"/>
  <c r="T186" i="30" s="1"/>
  <c r="W186" i="30" s="1"/>
  <c r="X186" i="30" s="1"/>
  <c r="Q186" i="30"/>
  <c r="AI186" i="30"/>
  <c r="P186" i="30"/>
  <c r="AB186" i="30"/>
  <c r="Q74" i="31"/>
  <c r="S117" i="33"/>
  <c r="T117" i="33" s="1"/>
  <c r="W117" i="33" s="1"/>
  <c r="X117" i="33" s="1"/>
  <c r="AJ117" i="33"/>
  <c r="AI117" i="33"/>
  <c r="AB117" i="33"/>
  <c r="AC117" i="33" s="1"/>
  <c r="P117" i="33"/>
  <c r="Z211" i="28"/>
  <c r="AA211" i="28" s="1"/>
  <c r="Q130" i="32"/>
  <c r="Z130" i="32"/>
  <c r="AA130" i="32" s="1"/>
  <c r="AC51" i="32"/>
  <c r="Q197" i="28"/>
  <c r="Z197" i="28"/>
  <c r="AA197" i="28" s="1"/>
  <c r="AC112" i="33"/>
  <c r="AC192" i="28"/>
  <c r="AE192" i="28"/>
  <c r="AF192" i="28" s="1"/>
  <c r="Y220" i="33"/>
  <c r="AF220" i="33" s="1"/>
  <c r="AC177" i="31"/>
  <c r="AE177" i="31"/>
  <c r="AF177" i="31" s="1"/>
  <c r="Z117" i="31"/>
  <c r="AA117" i="31" s="1"/>
  <c r="Z222" i="31"/>
  <c r="AA222" i="31" s="1"/>
  <c r="X59" i="30"/>
  <c r="AC89" i="30"/>
  <c r="AC194" i="32"/>
  <c r="AJ210" i="33"/>
  <c r="AI210" i="33"/>
  <c r="S210" i="33"/>
  <c r="T210" i="33" s="1"/>
  <c r="W210" i="33" s="1"/>
  <c r="X210" i="33" s="1"/>
  <c r="P210" i="33"/>
  <c r="AB210" i="33"/>
  <c r="Q127" i="30"/>
  <c r="AI213" i="30"/>
  <c r="S213" i="30"/>
  <c r="T213" i="30" s="1"/>
  <c r="W213" i="30" s="1"/>
  <c r="X213" i="30" s="1"/>
  <c r="AJ213" i="30"/>
  <c r="AB213" i="30"/>
  <c r="P213" i="30"/>
  <c r="Z213" i="30" s="1"/>
  <c r="AA213" i="30" s="1"/>
  <c r="AC197" i="31"/>
  <c r="AC148" i="28"/>
  <c r="Y55" i="33"/>
  <c r="Q206" i="31"/>
  <c r="Z206" i="31"/>
  <c r="AA206" i="31" s="1"/>
  <c r="Z175" i="28"/>
  <c r="AA175" i="28" s="1"/>
  <c r="Y225" i="32"/>
  <c r="Z216" i="31"/>
  <c r="AA216" i="31" s="1"/>
  <c r="AC143" i="31"/>
  <c r="AC85" i="28"/>
  <c r="AJ179" i="33"/>
  <c r="AI179" i="33"/>
  <c r="S179" i="33"/>
  <c r="T179" i="33" s="1"/>
  <c r="W179" i="33"/>
  <c r="X179" i="33" s="1"/>
  <c r="P179" i="33"/>
  <c r="Z179" i="33" s="1"/>
  <c r="AA179" i="33" s="1"/>
  <c r="AB179" i="33"/>
  <c r="AJ100" i="32"/>
  <c r="S100" i="32"/>
  <c r="T100" i="32" s="1"/>
  <c r="AI100" i="32"/>
  <c r="W100" i="32"/>
  <c r="X100" i="32" s="1"/>
  <c r="AB100" i="32"/>
  <c r="P100" i="32"/>
  <c r="Q100" i="32"/>
  <c r="Z108" i="31"/>
  <c r="AA108" i="31" s="1"/>
  <c r="AC130" i="28"/>
  <c r="AC162" i="28"/>
  <c r="AJ187" i="32"/>
  <c r="AI187" i="32"/>
  <c r="S187" i="32"/>
  <c r="T187" i="32" s="1"/>
  <c r="W187" i="32" s="1"/>
  <c r="X187" i="32" s="1"/>
  <c r="AB187" i="32"/>
  <c r="Q187" i="32"/>
  <c r="AC157" i="31"/>
  <c r="AJ57" i="30"/>
  <c r="AI57" i="30"/>
  <c r="S57" i="30"/>
  <c r="T57" i="30" s="1"/>
  <c r="W57" i="30" s="1"/>
  <c r="X57" i="30" s="1"/>
  <c r="AB57" i="30"/>
  <c r="P57" i="30"/>
  <c r="Z57" i="30" s="1"/>
  <c r="AA57" i="30" s="1"/>
  <c r="S182" i="30"/>
  <c r="T182" i="30" s="1"/>
  <c r="AJ182" i="30"/>
  <c r="AI182" i="30"/>
  <c r="P182" i="30"/>
  <c r="AB182" i="30"/>
  <c r="W182" i="30"/>
  <c r="X182" i="30" s="1"/>
  <c r="Q68" i="32"/>
  <c r="Z68" i="32"/>
  <c r="AC201" i="28"/>
  <c r="Q80" i="28"/>
  <c r="Q185" i="30"/>
  <c r="Y178" i="32"/>
  <c r="Q191" i="31"/>
  <c r="AC51" i="31"/>
  <c r="AE51" i="31"/>
  <c r="AF51" i="31" s="1"/>
  <c r="Q101" i="31"/>
  <c r="S127" i="33"/>
  <c r="T127" i="33" s="1"/>
  <c r="O10" i="33"/>
  <c r="AJ127" i="33"/>
  <c r="AI127" i="33"/>
  <c r="P127" i="33"/>
  <c r="AB127" i="33"/>
  <c r="W127" i="33"/>
  <c r="X127" i="33" s="1"/>
  <c r="S118" i="30"/>
  <c r="T118" i="30" s="1"/>
  <c r="W118" i="30" s="1"/>
  <c r="X118" i="30"/>
  <c r="AI118" i="30"/>
  <c r="AJ118" i="30"/>
  <c r="AB118" i="30"/>
  <c r="P118" i="30"/>
  <c r="Z181" i="32"/>
  <c r="Q181" i="32"/>
  <c r="AC64" i="31"/>
  <c r="Q53" i="31"/>
  <c r="Z215" i="31"/>
  <c r="AA215" i="31" s="1"/>
  <c r="Z72" i="28"/>
  <c r="AA72" i="28" s="1"/>
  <c r="S149" i="33"/>
  <c r="T149" i="33" s="1"/>
  <c r="AI149" i="33"/>
  <c r="AJ149" i="33"/>
  <c r="P149" i="33"/>
  <c r="Q149" i="33" s="1"/>
  <c r="W149" i="33"/>
  <c r="X149" i="33" s="1"/>
  <c r="AB149" i="33"/>
  <c r="Z132" i="31"/>
  <c r="AA132" i="31" s="1"/>
  <c r="AC97" i="31"/>
  <c r="AE97" i="31"/>
  <c r="AF97" i="31" s="1"/>
  <c r="Z200" i="28"/>
  <c r="AA200" i="28" s="1"/>
  <c r="Y200" i="32"/>
  <c r="Q129" i="28"/>
  <c r="S78" i="30"/>
  <c r="T78" i="30" s="1"/>
  <c r="AJ78" i="30"/>
  <c r="AI78" i="30"/>
  <c r="W78" i="30"/>
  <c r="X78" i="30" s="1"/>
  <c r="AB78" i="30"/>
  <c r="P78" i="30"/>
  <c r="AC103" i="30"/>
  <c r="AE103" i="30"/>
  <c r="AF103" i="30" s="1"/>
  <c r="P69" i="30"/>
  <c r="Z55" i="31"/>
  <c r="AA55" i="31" s="1"/>
  <c r="Z216" i="28"/>
  <c r="Q91" i="31"/>
  <c r="Z91" i="31"/>
  <c r="AC147" i="28"/>
  <c r="Q58" i="31"/>
  <c r="Z58" i="31"/>
  <c r="AC129" i="31"/>
  <c r="AJ177" i="30"/>
  <c r="S177" i="30"/>
  <c r="T177" i="30" s="1"/>
  <c r="AI177" i="30"/>
  <c r="O12" i="30"/>
  <c r="P177" i="30"/>
  <c r="Q177" i="30" s="1"/>
  <c r="W177" i="30"/>
  <c r="X177" i="30" s="1"/>
  <c r="AB177" i="30"/>
  <c r="AC92" i="31"/>
  <c r="AI212" i="30"/>
  <c r="S212" i="30"/>
  <c r="T212" i="30" s="1"/>
  <c r="W212" i="30" s="1"/>
  <c r="X212" i="30" s="1"/>
  <c r="AJ212" i="30"/>
  <c r="P212" i="30"/>
  <c r="Z212" i="30" s="1"/>
  <c r="AA212" i="30" s="1"/>
  <c r="AB212" i="30"/>
  <c r="Q222" i="28"/>
  <c r="Q99" i="28"/>
  <c r="AC202" i="28"/>
  <c r="Z218" i="33"/>
  <c r="AJ152" i="32"/>
  <c r="S152" i="32"/>
  <c r="T152" i="32" s="1"/>
  <c r="AI152" i="32"/>
  <c r="W152" i="32"/>
  <c r="X152" i="32" s="1"/>
  <c r="AB152" i="32"/>
  <c r="P152" i="32"/>
  <c r="Z152" i="32" s="1"/>
  <c r="AA152" i="32" s="1"/>
  <c r="Z141" i="30"/>
  <c r="Z154" i="31"/>
  <c r="AA154" i="31" s="1"/>
  <c r="AC102" i="28"/>
  <c r="AE102" i="28"/>
  <c r="AF102" i="28" s="1"/>
  <c r="Y219" i="33"/>
  <c r="AA219" i="33" s="1"/>
  <c r="AC144" i="28"/>
  <c r="S111" i="33"/>
  <c r="T111" i="33" s="1"/>
  <c r="W111" i="33" s="1"/>
  <c r="X111" i="33" s="1"/>
  <c r="AJ111" i="33"/>
  <c r="AI111" i="33"/>
  <c r="P111" i="33"/>
  <c r="Z111" i="33" s="1"/>
  <c r="AA111" i="33" s="1"/>
  <c r="AB111" i="33"/>
  <c r="Q99" i="31"/>
  <c r="Y63" i="32"/>
  <c r="AC207" i="28"/>
  <c r="AC153" i="28"/>
  <c r="AE153" i="28"/>
  <c r="AF153" i="28" s="1"/>
  <c r="Q181" i="28"/>
  <c r="Z181" i="28"/>
  <c r="AA181" i="28" s="1"/>
  <c r="S140" i="33"/>
  <c r="T140" i="33" s="1"/>
  <c r="W140" i="33" s="1"/>
  <c r="X140" i="33" s="1"/>
  <c r="AJ140" i="33"/>
  <c r="AI140" i="33"/>
  <c r="AB140" i="33"/>
  <c r="P140" i="33"/>
  <c r="Z140" i="33" s="1"/>
  <c r="AA140" i="33" s="1"/>
  <c r="Q167" i="31"/>
  <c r="AC131" i="31"/>
  <c r="AE131" i="31"/>
  <c r="AF131" i="31" s="1"/>
  <c r="Z155" i="31"/>
  <c r="AA155" i="31" s="1"/>
  <c r="AE55" i="33"/>
  <c r="AF55" i="33" s="1"/>
  <c r="AA55" i="33"/>
  <c r="Z115" i="31"/>
  <c r="AA115" i="31" s="1"/>
  <c r="Z205" i="31"/>
  <c r="AA205" i="31" s="1"/>
  <c r="Q225" i="28"/>
  <c r="AC215" i="30"/>
  <c r="Z152" i="30"/>
  <c r="AA152" i="30" s="1"/>
  <c r="AC97" i="30"/>
  <c r="AC122" i="31"/>
  <c r="AC149" i="28"/>
  <c r="S64" i="33"/>
  <c r="T64" i="33" s="1"/>
  <c r="W64" i="33" s="1"/>
  <c r="X64" i="33" s="1"/>
  <c r="AJ64" i="33"/>
  <c r="AI64" i="33"/>
  <c r="P64" i="33"/>
  <c r="AB64" i="33"/>
  <c r="P218" i="32"/>
  <c r="AC170" i="32"/>
  <c r="AC118" i="28"/>
  <c r="AC71" i="31"/>
  <c r="Q124" i="30"/>
  <c r="Z203" i="28"/>
  <c r="AA203" i="28" s="1"/>
  <c r="AE217" i="33"/>
  <c r="AF217" i="33" s="1"/>
  <c r="AC211" i="33"/>
  <c r="Z174" i="30"/>
  <c r="AA174" i="30" s="1"/>
  <c r="Z105" i="30"/>
  <c r="AA105" i="30" s="1"/>
  <c r="P110" i="30"/>
  <c r="Z137" i="32"/>
  <c r="AA137" i="32" s="1"/>
  <c r="AC126" i="31"/>
  <c r="AE126" i="31"/>
  <c r="AF126" i="31" s="1"/>
  <c r="Q60" i="28"/>
  <c r="Z60" i="28"/>
  <c r="AC114" i="28"/>
  <c r="Z192" i="31"/>
  <c r="AA192" i="31" s="1"/>
  <c r="AC217" i="28"/>
  <c r="AE217" i="28"/>
  <c r="AF217" i="28" s="1"/>
  <c r="AC105" i="30"/>
  <c r="AC103" i="31"/>
  <c r="AC91" i="28"/>
  <c r="AE91" i="28"/>
  <c r="AF91" i="28" s="1"/>
  <c r="Z84" i="28"/>
  <c r="AI88" i="30"/>
  <c r="AJ88" i="30"/>
  <c r="Q88" i="30"/>
  <c r="S88" i="30"/>
  <c r="T88" i="30" s="1"/>
  <c r="W88" i="30" s="1"/>
  <c r="X88" i="30" s="1"/>
  <c r="AB88" i="30"/>
  <c r="P88" i="30"/>
  <c r="AC208" i="31"/>
  <c r="Z81" i="28"/>
  <c r="AJ175" i="33"/>
  <c r="S175" i="33"/>
  <c r="T175" i="33" s="1"/>
  <c r="AI175" i="33"/>
  <c r="AB175" i="33"/>
  <c r="P175" i="33"/>
  <c r="W175" i="33"/>
  <c r="X175" i="33" s="1"/>
  <c r="Q132" i="30"/>
  <c r="AI96" i="32"/>
  <c r="S96" i="32"/>
  <c r="T96" i="32" s="1"/>
  <c r="AJ96" i="32"/>
  <c r="P96" i="32"/>
  <c r="Z96" i="32" s="1"/>
  <c r="AA96" i="32" s="1"/>
  <c r="AB96" i="32"/>
  <c r="W96" i="32"/>
  <c r="X96" i="32" s="1"/>
  <c r="AC116" i="31"/>
  <c r="AE116" i="31"/>
  <c r="AF116" i="31" s="1"/>
  <c r="AC89" i="31"/>
  <c r="AE89" i="31"/>
  <c r="AF89" i="31" s="1"/>
  <c r="P98" i="33"/>
  <c r="S98" i="33"/>
  <c r="T98" i="33" s="1"/>
  <c r="AI98" i="33"/>
  <c r="AJ98" i="33"/>
  <c r="W98" i="33"/>
  <c r="X98" i="33" s="1"/>
  <c r="AB98" i="33"/>
  <c r="AC98" i="33" s="1"/>
  <c r="AC154" i="32"/>
  <c r="AC73" i="31"/>
  <c r="AE73" i="31"/>
  <c r="AF73" i="31" s="1"/>
  <c r="Q76" i="28"/>
  <c r="Z76" i="28"/>
  <c r="AA76" i="28" s="1"/>
  <c r="Y63" i="33"/>
  <c r="Q79" i="32"/>
  <c r="Z79" i="32"/>
  <c r="Q162" i="31"/>
  <c r="Z162" i="31"/>
  <c r="AA162" i="31" s="1"/>
  <c r="Q225" i="31"/>
  <c r="Z225" i="31"/>
  <c r="AA225" i="31" s="1"/>
  <c r="AC58" i="30"/>
  <c r="AC223" i="30"/>
  <c r="AC67" i="30"/>
  <c r="AB212" i="32"/>
  <c r="P212" i="32"/>
  <c r="AJ212" i="32"/>
  <c r="S212" i="32"/>
  <c r="T212" i="32" s="1"/>
  <c r="W212" i="32" s="1"/>
  <c r="X212" i="32" s="1"/>
  <c r="AI212" i="32"/>
  <c r="Q212" i="32"/>
  <c r="Z123" i="28"/>
  <c r="AA123" i="28" s="1"/>
  <c r="AC110" i="31"/>
  <c r="AC198" i="28"/>
  <c r="Q206" i="28"/>
  <c r="Z206" i="28"/>
  <c r="AA206" i="28" s="1"/>
  <c r="S58" i="33"/>
  <c r="T58" i="33" s="1"/>
  <c r="W58" i="33" s="1"/>
  <c r="X58" i="33" s="1"/>
  <c r="AI58" i="33"/>
  <c r="AJ58" i="33"/>
  <c r="P58" i="33"/>
  <c r="AB58" i="33"/>
  <c r="AA62" i="31"/>
  <c r="S24" i="31"/>
  <c r="V24" i="31" s="1"/>
  <c r="AC196" i="31"/>
  <c r="AE196" i="31"/>
  <c r="AF196" i="31" s="1"/>
  <c r="Q134" i="28"/>
  <c r="Z134" i="28"/>
  <c r="AE194" i="33"/>
  <c r="AF194" i="33" s="1"/>
  <c r="AA194" i="33"/>
  <c r="AI203" i="33"/>
  <c r="AJ203" i="33"/>
  <c r="S203" i="33"/>
  <c r="T203" i="33" s="1"/>
  <c r="AB203" i="33"/>
  <c r="W203" i="33"/>
  <c r="X203" i="33" s="1"/>
  <c r="P203" i="33"/>
  <c r="AI94" i="30"/>
  <c r="S94" i="30"/>
  <c r="T94" i="30" s="1"/>
  <c r="AJ94" i="30"/>
  <c r="P94" i="30"/>
  <c r="AB94" i="30"/>
  <c r="W94" i="30"/>
  <c r="X94" i="30" s="1"/>
  <c r="AC105" i="28"/>
  <c r="AE79" i="28"/>
  <c r="AF79" i="28" s="1"/>
  <c r="AC79" i="28"/>
  <c r="AI207" i="30"/>
  <c r="S207" i="30"/>
  <c r="T207" i="30" s="1"/>
  <c r="AJ207" i="30"/>
  <c r="Q207" i="30"/>
  <c r="AB207" i="30"/>
  <c r="W207" i="30"/>
  <c r="X207" i="30" s="1"/>
  <c r="P207" i="30"/>
  <c r="AE223" i="28"/>
  <c r="AF223" i="28" s="1"/>
  <c r="AA223" i="28"/>
  <c r="S22" i="28"/>
  <c r="V22" i="28" s="1"/>
  <c r="AC90" i="30"/>
  <c r="AE90" i="30"/>
  <c r="AF90" i="30" s="1"/>
  <c r="AE117" i="30"/>
  <c r="AF117" i="30" s="1"/>
  <c r="AC102" i="31"/>
  <c r="AE102" i="31"/>
  <c r="AF102" i="31" s="1"/>
  <c r="AC155" i="28"/>
  <c r="AC170" i="31"/>
  <c r="AE170" i="31"/>
  <c r="AF170" i="31" s="1"/>
  <c r="AC205" i="28"/>
  <c r="AJ138" i="30"/>
  <c r="S138" i="30"/>
  <c r="T138" i="30" s="1"/>
  <c r="W138" i="30" s="1"/>
  <c r="X138" i="30" s="1"/>
  <c r="AI138" i="30"/>
  <c r="Q138" i="30"/>
  <c r="AB138" i="30"/>
  <c r="P138" i="30"/>
  <c r="Z119" i="28"/>
  <c r="P87" i="32"/>
  <c r="Q87" i="32" s="1"/>
  <c r="Q57" i="31"/>
  <c r="Z57" i="31"/>
  <c r="Q90" i="28"/>
  <c r="Z90" i="28"/>
  <c r="AA90" i="28" s="1"/>
  <c r="Z68" i="33"/>
  <c r="X177" i="31"/>
  <c r="AE152" i="30"/>
  <c r="AF152" i="30" s="1"/>
  <c r="AC152" i="30"/>
  <c r="Q149" i="30"/>
  <c r="Z149" i="30"/>
  <c r="AA149" i="30" s="1"/>
  <c r="P61" i="30"/>
  <c r="Q194" i="32"/>
  <c r="Z194" i="32"/>
  <c r="AA194" i="32" s="1"/>
  <c r="Q166" i="28"/>
  <c r="Y111" i="32"/>
  <c r="Z178" i="28"/>
  <c r="AA178" i="28" s="1"/>
  <c r="AI214" i="30"/>
  <c r="S214" i="30"/>
  <c r="T214" i="30" s="1"/>
  <c r="W214" i="30" s="1"/>
  <c r="X214" i="30" s="1"/>
  <c r="AJ214" i="30"/>
  <c r="AB214" i="30"/>
  <c r="P214" i="30"/>
  <c r="Q214" i="28"/>
  <c r="Z214" i="28"/>
  <c r="AI170" i="33"/>
  <c r="AJ170" i="33"/>
  <c r="S170" i="33"/>
  <c r="T170" i="33" s="1"/>
  <c r="AB170" i="33"/>
  <c r="AC170" i="33" s="1"/>
  <c r="P170" i="33"/>
  <c r="Z170" i="33" s="1"/>
  <c r="W170" i="33"/>
  <c r="X170" i="33" s="1"/>
  <c r="Q167" i="28"/>
  <c r="Z167" i="28"/>
  <c r="Y181" i="32"/>
  <c r="Q153" i="31"/>
  <c r="Z153" i="31"/>
  <c r="AA153" i="31" s="1"/>
  <c r="Z130" i="28"/>
  <c r="AE130" i="28" s="1"/>
  <c r="AF130" i="28" s="1"/>
  <c r="Z214" i="33"/>
  <c r="Y130" i="33"/>
  <c r="AA130" i="33" s="1"/>
  <c r="Q81" i="31"/>
  <c r="Z81" i="31"/>
  <c r="AA81" i="31" s="1"/>
  <c r="Q61" i="31"/>
  <c r="Z109" i="28"/>
  <c r="P124" i="32"/>
  <c r="Q124" i="32" s="1"/>
  <c r="W124" i="32"/>
  <c r="X124" i="32" s="1"/>
  <c r="AB124" i="32"/>
  <c r="AJ124" i="32"/>
  <c r="S124" i="32"/>
  <c r="T124" i="32" s="1"/>
  <c r="AI124" i="32"/>
  <c r="Z212" i="28"/>
  <c r="Q168" i="30"/>
  <c r="S168" i="30"/>
  <c r="T168" i="30" s="1"/>
  <c r="W168" i="30" s="1"/>
  <c r="X168" i="30" s="1"/>
  <c r="AJ168" i="30"/>
  <c r="AI168" i="30"/>
  <c r="AB168" i="30"/>
  <c r="P168" i="30"/>
  <c r="Z125" i="31"/>
  <c r="AA125" i="31" s="1"/>
  <c r="AC224" i="31"/>
  <c r="AE224" i="31"/>
  <c r="AF224" i="31" s="1"/>
  <c r="AC98" i="31"/>
  <c r="AE98" i="31"/>
  <c r="AF98" i="31" s="1"/>
  <c r="P113" i="32"/>
  <c r="Z136" i="31"/>
  <c r="AA136" i="31" s="1"/>
  <c r="Q194" i="31"/>
  <c r="Z83" i="31"/>
  <c r="AA83" i="31" s="1"/>
  <c r="AA76" i="31"/>
  <c r="AC138" i="28"/>
  <c r="Z209" i="28"/>
  <c r="AJ65" i="33"/>
  <c r="AI65" i="33"/>
  <c r="S65" i="33"/>
  <c r="T65" i="33" s="1"/>
  <c r="W65" i="33" s="1"/>
  <c r="X65" i="33" s="1"/>
  <c r="AB65" i="33"/>
  <c r="AC65" i="33" s="1"/>
  <c r="P65" i="33"/>
  <c r="AC215" i="31"/>
  <c r="AI204" i="33"/>
  <c r="AJ204" i="33"/>
  <c r="S204" i="33"/>
  <c r="T204" i="33" s="1"/>
  <c r="AB204" i="33"/>
  <c r="W204" i="33"/>
  <c r="X204" i="33" s="1"/>
  <c r="P204" i="33"/>
  <c r="Q66" i="31"/>
  <c r="Q217" i="31"/>
  <c r="Z128" i="31"/>
  <c r="AA128" i="31" s="1"/>
  <c r="AB205" i="33"/>
  <c r="AI205" i="33"/>
  <c r="S205" i="33"/>
  <c r="T205" i="33" s="1"/>
  <c r="X205" i="33"/>
  <c r="AJ205" i="33"/>
  <c r="P205" i="33"/>
  <c r="W205" i="33"/>
  <c r="Q127" i="28"/>
  <c r="Z127" i="28"/>
  <c r="AA127" i="28" s="1"/>
  <c r="AC66" i="30"/>
  <c r="AH203" i="30"/>
  <c r="AG203" i="30"/>
  <c r="AC190" i="31"/>
  <c r="AC96" i="31"/>
  <c r="AI200" i="30"/>
  <c r="AJ200" i="30"/>
  <c r="S200" i="30"/>
  <c r="T200" i="30" s="1"/>
  <c r="P200" i="30"/>
  <c r="AB200" i="30"/>
  <c r="W200" i="30"/>
  <c r="X200" i="30" s="1"/>
  <c r="AB223" i="32"/>
  <c r="W223" i="32"/>
  <c r="X223" i="32" s="1"/>
  <c r="P223" i="32"/>
  <c r="Z223" i="32" s="1"/>
  <c r="AA223" i="32" s="1"/>
  <c r="S223" i="32"/>
  <c r="T223" i="32" s="1"/>
  <c r="AJ223" i="32"/>
  <c r="AI223" i="32"/>
  <c r="AC138" i="31"/>
  <c r="AC217" i="30"/>
  <c r="AC113" i="31"/>
  <c r="AC183" i="28"/>
  <c r="P111" i="32"/>
  <c r="AJ86" i="30"/>
  <c r="AI86" i="30"/>
  <c r="S86" i="30"/>
  <c r="T86" i="30" s="1"/>
  <c r="W86" i="30" s="1"/>
  <c r="X86" i="30" s="1"/>
  <c r="P86" i="30"/>
  <c r="AB86" i="30"/>
  <c r="AI150" i="32"/>
  <c r="S150" i="32"/>
  <c r="T150" i="32" s="1"/>
  <c r="AJ150" i="32"/>
  <c r="AB150" i="32"/>
  <c r="W150" i="32"/>
  <c r="X150" i="32" s="1"/>
  <c r="P150" i="32"/>
  <c r="Q150" i="32" s="1"/>
  <c r="Z90" i="31"/>
  <c r="AA90" i="31" s="1"/>
  <c r="AA167" i="31"/>
  <c r="Z125" i="28"/>
  <c r="AA125" i="28" s="1"/>
  <c r="AC122" i="28"/>
  <c r="AC130" i="33"/>
  <c r="AE130" i="33"/>
  <c r="AF130" i="33" s="1"/>
  <c r="AC67" i="31"/>
  <c r="AA87" i="31"/>
  <c r="Z208" i="28"/>
  <c r="P82" i="30"/>
  <c r="AA180" i="31"/>
  <c r="AC111" i="31"/>
  <c r="Q170" i="32"/>
  <c r="Z170" i="32"/>
  <c r="AC119" i="31"/>
  <c r="AE119" i="31"/>
  <c r="AF119" i="31" s="1"/>
  <c r="Q77" i="30"/>
  <c r="AA100" i="31"/>
  <c r="AA104" i="28"/>
  <c r="Z61" i="33"/>
  <c r="Q197" i="33"/>
  <c r="Y196" i="32"/>
  <c r="Z57" i="33"/>
  <c r="AA57" i="33" s="1"/>
  <c r="Z169" i="33"/>
  <c r="Z224" i="29"/>
  <c r="AA224" i="29" s="1"/>
  <c r="AC219" i="31"/>
  <c r="AE219" i="31"/>
  <c r="AF219" i="31" s="1"/>
  <c r="AC212" i="31"/>
  <c r="P176" i="30"/>
  <c r="Q176" i="30" s="1"/>
  <c r="AI176" i="30"/>
  <c r="S176" i="30"/>
  <c r="T176" i="30" s="1"/>
  <c r="AJ176" i="30"/>
  <c r="W176" i="30"/>
  <c r="X176" i="30" s="1"/>
  <c r="AB176" i="30"/>
  <c r="AC148" i="31"/>
  <c r="AE148" i="31"/>
  <c r="AF148" i="31" s="1"/>
  <c r="AC179" i="28"/>
  <c r="AC211" i="31"/>
  <c r="Q104" i="30"/>
  <c r="Z54" i="31"/>
  <c r="AA54" i="31" s="1"/>
  <c r="S58" i="32"/>
  <c r="T58" i="32" s="1"/>
  <c r="W58" i="32" s="1"/>
  <c r="X58" i="32" s="1"/>
  <c r="AJ58" i="32"/>
  <c r="AI58" i="32"/>
  <c r="AB58" i="32"/>
  <c r="AC58" i="32" s="1"/>
  <c r="P58" i="32"/>
  <c r="S62" i="30"/>
  <c r="T62" i="30" s="1"/>
  <c r="W62" i="30" s="1"/>
  <c r="X62" i="30" s="1"/>
  <c r="AJ62" i="30"/>
  <c r="AI62" i="30"/>
  <c r="P62" i="30"/>
  <c r="AB62" i="30"/>
  <c r="W224" i="32"/>
  <c r="X224" i="32" s="1"/>
  <c r="AB224" i="32"/>
  <c r="P224" i="32"/>
  <c r="Q224" i="32" s="1"/>
  <c r="AJ224" i="32"/>
  <c r="AI224" i="32"/>
  <c r="S224" i="32"/>
  <c r="T224" i="32" s="1"/>
  <c r="AI224" i="33"/>
  <c r="S224" i="33"/>
  <c r="T224" i="33" s="1"/>
  <c r="AJ224" i="33"/>
  <c r="Q224" i="33"/>
  <c r="P224" i="33"/>
  <c r="AB224" i="33"/>
  <c r="AC224" i="33" s="1"/>
  <c r="W224" i="33"/>
  <c r="X224" i="33" s="1"/>
  <c r="P121" i="33"/>
  <c r="Z121" i="33" s="1"/>
  <c r="AA121" i="33" s="1"/>
  <c r="S121" i="33"/>
  <c r="T121" i="33" s="1"/>
  <c r="AI121" i="33"/>
  <c r="AJ121" i="33"/>
  <c r="AB121" i="33"/>
  <c r="W121" i="33"/>
  <c r="X121" i="33" s="1"/>
  <c r="AJ82" i="32"/>
  <c r="AI82" i="32"/>
  <c r="S82" i="32"/>
  <c r="T82" i="32" s="1"/>
  <c r="W82" i="32" s="1"/>
  <c r="X82" i="32" s="1"/>
  <c r="P82" i="32"/>
  <c r="Q82" i="32" s="1"/>
  <c r="AB82" i="32"/>
  <c r="AJ82" i="33"/>
  <c r="S82" i="33"/>
  <c r="T82" i="33" s="1"/>
  <c r="W82" i="33" s="1"/>
  <c r="X82" i="33" s="1"/>
  <c r="AI82" i="33"/>
  <c r="AB82" i="33"/>
  <c r="P82" i="33"/>
  <c r="AC158" i="31"/>
  <c r="AC75" i="31"/>
  <c r="AE75" i="31"/>
  <c r="AF75" i="31" s="1"/>
  <c r="AA171" i="31"/>
  <c r="AC80" i="32"/>
  <c r="AA123" i="31"/>
  <c r="AC193" i="31"/>
  <c r="AC166" i="31"/>
  <c r="AE166" i="31"/>
  <c r="AF166" i="31" s="1"/>
  <c r="Z207" i="32"/>
  <c r="AA207" i="32" s="1"/>
  <c r="Q207" i="32"/>
  <c r="AC214" i="31"/>
  <c r="AE214" i="31"/>
  <c r="AF214" i="31" s="1"/>
  <c r="AI131" i="33"/>
  <c r="S131" i="33"/>
  <c r="T131" i="33" s="1"/>
  <c r="W131" i="33" s="1"/>
  <c r="X131" i="33" s="1"/>
  <c r="AJ131" i="33"/>
  <c r="AB131" i="33"/>
  <c r="P131" i="33"/>
  <c r="AC204" i="31"/>
  <c r="AC78" i="28"/>
  <c r="AE78" i="28"/>
  <c r="AF78" i="28" s="1"/>
  <c r="AC95" i="31"/>
  <c r="AE95" i="31"/>
  <c r="AF95" i="31" s="1"/>
  <c r="R25" i="31"/>
  <c r="U25" i="31" s="1"/>
  <c r="Z168" i="28"/>
  <c r="AJ196" i="30"/>
  <c r="AI196" i="30"/>
  <c r="S196" i="30"/>
  <c r="T196" i="30" s="1"/>
  <c r="P196" i="30"/>
  <c r="Q196" i="30" s="1"/>
  <c r="AB196" i="30"/>
  <c r="W196" i="30"/>
  <c r="X196" i="30" s="1"/>
  <c r="AB202" i="32"/>
  <c r="AI202" i="32"/>
  <c r="W202" i="32"/>
  <c r="X202" i="32" s="1"/>
  <c r="P202" i="32"/>
  <c r="AJ202" i="32"/>
  <c r="S202" i="32"/>
  <c r="T202" i="32" s="1"/>
  <c r="Q180" i="28"/>
  <c r="Z180" i="28"/>
  <c r="AA180" i="28" s="1"/>
  <c r="AC63" i="32"/>
  <c r="AA74" i="31"/>
  <c r="AC191" i="28"/>
  <c r="AE191" i="28"/>
  <c r="AF191" i="28" s="1"/>
  <c r="P107" i="32"/>
  <c r="AB107" i="32"/>
  <c r="AJ107" i="32"/>
  <c r="AI107" i="32"/>
  <c r="S107" i="32"/>
  <c r="T107" i="32" s="1"/>
  <c r="W107" i="32" s="1"/>
  <c r="X107" i="32" s="1"/>
  <c r="S28" i="31"/>
  <c r="V28" i="31" s="1"/>
  <c r="AC90" i="28"/>
  <c r="AE90" i="28"/>
  <c r="AF90" i="28" s="1"/>
  <c r="AC135" i="31"/>
  <c r="Q77" i="28"/>
  <c r="Z77" i="28"/>
  <c r="AA77" i="28" s="1"/>
  <c r="AG78" i="33"/>
  <c r="AH78" i="33"/>
  <c r="Z86" i="31"/>
  <c r="AA86" i="31" s="1"/>
  <c r="AJ76" i="33"/>
  <c r="S76" i="33"/>
  <c r="T76" i="33" s="1"/>
  <c r="AI76" i="33"/>
  <c r="P76" i="33"/>
  <c r="W76" i="33"/>
  <c r="X76" i="33" s="1"/>
  <c r="AB76" i="33"/>
  <c r="AC74" i="30"/>
  <c r="Z145" i="30"/>
  <c r="AC174" i="28"/>
  <c r="AE174" i="28"/>
  <c r="AF174" i="28" s="1"/>
  <c r="Q70" i="28"/>
  <c r="Z70" i="28"/>
  <c r="AJ84" i="30"/>
  <c r="AI84" i="30"/>
  <c r="S84" i="30"/>
  <c r="T84" i="30" s="1"/>
  <c r="W84" i="30" s="1"/>
  <c r="X84" i="30" s="1"/>
  <c r="Q84" i="30"/>
  <c r="P84" i="30"/>
  <c r="AB84" i="30"/>
  <c r="Q145" i="31"/>
  <c r="Z145" i="31"/>
  <c r="S113" i="30"/>
  <c r="T113" i="30" s="1"/>
  <c r="W113" i="30" s="1"/>
  <c r="X113" i="30" s="1"/>
  <c r="AI113" i="30"/>
  <c r="AJ113" i="30"/>
  <c r="AB113" i="30"/>
  <c r="P113" i="30"/>
  <c r="AC199" i="31"/>
  <c r="P107" i="33"/>
  <c r="S135" i="30"/>
  <c r="T135" i="30" s="1"/>
  <c r="W135" i="30" s="1"/>
  <c r="X135" i="30" s="1"/>
  <c r="AJ135" i="30"/>
  <c r="AI135" i="30"/>
  <c r="AB135" i="30"/>
  <c r="P135" i="30"/>
  <c r="AC63" i="30"/>
  <c r="AC114" i="31"/>
  <c r="AC80" i="28"/>
  <c r="AE80" i="28"/>
  <c r="AF80" i="28" s="1"/>
  <c r="AJ178" i="32"/>
  <c r="AI178" i="32"/>
  <c r="S178" i="32"/>
  <c r="T178" i="32" s="1"/>
  <c r="P178" i="32"/>
  <c r="Q178" i="32" s="1"/>
  <c r="AB178" i="32"/>
  <c r="W178" i="32"/>
  <c r="X178" i="32" s="1"/>
  <c r="AA207" i="31"/>
  <c r="AA194" i="31"/>
  <c r="AC101" i="31"/>
  <c r="AE101" i="31"/>
  <c r="AF101" i="31" s="1"/>
  <c r="AC76" i="31"/>
  <c r="AE76" i="31"/>
  <c r="AF76" i="31" s="1"/>
  <c r="S141" i="33"/>
  <c r="T141" i="33" s="1"/>
  <c r="W141" i="33" s="1"/>
  <c r="X141" i="33" s="1"/>
  <c r="AI141" i="33"/>
  <c r="AJ141" i="33"/>
  <c r="AB141" i="33"/>
  <c r="P141" i="33"/>
  <c r="AI115" i="30"/>
  <c r="AJ115" i="30"/>
  <c r="S115" i="30"/>
  <c r="T115" i="30" s="1"/>
  <c r="W115" i="30" s="1"/>
  <c r="X115" i="30" s="1"/>
  <c r="P115" i="30"/>
  <c r="AB115" i="30"/>
  <c r="AC66" i="31"/>
  <c r="AE66" i="31"/>
  <c r="AF66" i="31" s="1"/>
  <c r="AC128" i="31"/>
  <c r="AE128" i="31"/>
  <c r="AF128" i="31" s="1"/>
  <c r="AC139" i="31"/>
  <c r="AC200" i="28"/>
  <c r="AE200" i="28"/>
  <c r="AF200" i="28" s="1"/>
  <c r="AC163" i="31"/>
  <c r="R25" i="28"/>
  <c r="U25" i="28" s="1"/>
  <c r="AA100" i="30"/>
  <c r="AC184" i="31"/>
  <c r="Z56" i="31"/>
  <c r="AA56" i="31" s="1"/>
  <c r="AC170" i="28"/>
  <c r="Z62" i="28"/>
  <c r="R22" i="31"/>
  <c r="U22" i="31" s="1"/>
  <c r="Z190" i="31"/>
  <c r="AA190" i="31" s="1"/>
  <c r="Z92" i="31"/>
  <c r="AA92" i="31" s="1"/>
  <c r="AI79" i="30"/>
  <c r="AJ79" i="30"/>
  <c r="S79" i="30"/>
  <c r="T79" i="30" s="1"/>
  <c r="P79" i="30"/>
  <c r="AB79" i="30"/>
  <c r="W79" i="30"/>
  <c r="X79" i="30" s="1"/>
  <c r="AC222" i="28"/>
  <c r="AE222" i="28"/>
  <c r="AF222" i="28" s="1"/>
  <c r="Q165" i="28"/>
  <c r="Z165" i="28"/>
  <c r="AA165" i="28" s="1"/>
  <c r="S28" i="28"/>
  <c r="V28" i="28" s="1"/>
  <c r="AC221" i="31"/>
  <c r="Q189" i="31"/>
  <c r="Q124" i="28"/>
  <c r="P66" i="30"/>
  <c r="AC208" i="30"/>
  <c r="AC94" i="31"/>
  <c r="AE94" i="31"/>
  <c r="AF94" i="31" s="1"/>
  <c r="S208" i="33"/>
  <c r="T208" i="33" s="1"/>
  <c r="W208" i="33" s="1"/>
  <c r="X208" i="33" s="1"/>
  <c r="AI208" i="33"/>
  <c r="AJ208" i="33"/>
  <c r="P208" i="33"/>
  <c r="Q208" i="33" s="1"/>
  <c r="AB208" i="33"/>
  <c r="AC142" i="31"/>
  <c r="S167" i="30"/>
  <c r="T167" i="30" s="1"/>
  <c r="W167" i="30" s="1"/>
  <c r="X167" i="30" s="1"/>
  <c r="AI167" i="30"/>
  <c r="AJ167" i="30"/>
  <c r="AB167" i="30"/>
  <c r="P167" i="30"/>
  <c r="Q167" i="30" s="1"/>
  <c r="AC93" i="31"/>
  <c r="AA99" i="31"/>
  <c r="Z141" i="31"/>
  <c r="AA141" i="31" s="1"/>
  <c r="P90" i="32"/>
  <c r="Z63" i="31"/>
  <c r="AA63" i="31" s="1"/>
  <c r="Z149" i="31"/>
  <c r="AA149" i="31" s="1"/>
  <c r="P223" i="33"/>
  <c r="AI223" i="33"/>
  <c r="AJ223" i="33"/>
  <c r="S223" i="33"/>
  <c r="T223" i="33" s="1"/>
  <c r="Q223" i="33"/>
  <c r="W223" i="33"/>
  <c r="X223" i="33" s="1"/>
  <c r="AB223" i="33"/>
  <c r="AC223" i="33" s="1"/>
  <c r="AJ87" i="32"/>
  <c r="AI87" i="32"/>
  <c r="S87" i="32"/>
  <c r="T87" i="32" s="1"/>
  <c r="W87" i="32"/>
  <c r="X87" i="32" s="1"/>
  <c r="AB87" i="32"/>
  <c r="AC169" i="31"/>
  <c r="AC74" i="28"/>
  <c r="AI89" i="32"/>
  <c r="AJ89" i="32"/>
  <c r="S89" i="32"/>
  <c r="T89" i="32" s="1"/>
  <c r="W89" i="32" s="1"/>
  <c r="AB89" i="32"/>
  <c r="Q89" i="32"/>
  <c r="Q125" i="28"/>
  <c r="Q171" i="28"/>
  <c r="Z171" i="28"/>
  <c r="AA171" i="28" s="1"/>
  <c r="AE54" i="33"/>
  <c r="AF54" i="33" s="1"/>
  <c r="Y104" i="33"/>
  <c r="AA104" i="33" s="1"/>
  <c r="AI190" i="32"/>
  <c r="AJ190" i="32"/>
  <c r="S190" i="32"/>
  <c r="T190" i="32" s="1"/>
  <c r="W190" i="32" s="1"/>
  <c r="X190" i="32" s="1"/>
  <c r="AB190" i="32"/>
  <c r="P190" i="32"/>
  <c r="Q190" i="32" s="1"/>
  <c r="AC205" i="31"/>
  <c r="AE205" i="31"/>
  <c r="AF205" i="31" s="1"/>
  <c r="Q165" i="31"/>
  <c r="Q65" i="28"/>
  <c r="Z65" i="28"/>
  <c r="AA65" i="28" s="1"/>
  <c r="Q156" i="31"/>
  <c r="Z59" i="31"/>
  <c r="AA59" i="31" s="1"/>
  <c r="AC87" i="31"/>
  <c r="AE87" i="31"/>
  <c r="AF87" i="31" s="1"/>
  <c r="AC142" i="28"/>
  <c r="AC222" i="30"/>
  <c r="AC116" i="30"/>
  <c r="Z154" i="30"/>
  <c r="AA154" i="30" s="1"/>
  <c r="AC120" i="31"/>
  <c r="Z141" i="28"/>
  <c r="AA119" i="31"/>
  <c r="Q118" i="28"/>
  <c r="Z118" i="28"/>
  <c r="AA118" i="28" s="1"/>
  <c r="AC206" i="32"/>
  <c r="Z188" i="33"/>
  <c r="P112" i="33"/>
  <c r="Z165" i="30"/>
  <c r="P116" i="30"/>
  <c r="Q147" i="32"/>
  <c r="Q168" i="31"/>
  <c r="Q212" i="31"/>
  <c r="Z212" i="31"/>
  <c r="AA212" i="31" s="1"/>
  <c r="Y79" i="32"/>
  <c r="Q53" i="28"/>
  <c r="Q116" i="28"/>
  <c r="AC184" i="30"/>
  <c r="AA77" i="30"/>
  <c r="Z103" i="31"/>
  <c r="AA103" i="31" s="1"/>
  <c r="S51" i="30"/>
  <c r="T51" i="30" s="1"/>
  <c r="X51" i="30"/>
  <c r="AJ51" i="30"/>
  <c r="AI51" i="30"/>
  <c r="P51" i="30"/>
  <c r="W51" i="30"/>
  <c r="AB51" i="30"/>
  <c r="AC54" i="31"/>
  <c r="AE54" i="31"/>
  <c r="AF54" i="31" s="1"/>
  <c r="Q172" i="28"/>
  <c r="Z172" i="28"/>
  <c r="AA172" i="28" s="1"/>
  <c r="Z177" i="28"/>
  <c r="AE177" i="28" s="1"/>
  <c r="AF177" i="28" s="1"/>
  <c r="AC162" i="33"/>
  <c r="Q106" i="32"/>
  <c r="Z106" i="32"/>
  <c r="AC69" i="31"/>
  <c r="Z220" i="28"/>
  <c r="AA220" i="28" s="1"/>
  <c r="AC146" i="28"/>
  <c r="Y170" i="32"/>
  <c r="Z208" i="31"/>
  <c r="AA208" i="31" s="1"/>
  <c r="S98" i="30"/>
  <c r="T98" i="30" s="1"/>
  <c r="AJ98" i="30"/>
  <c r="AI98" i="30"/>
  <c r="Q98" i="30"/>
  <c r="AB98" i="30"/>
  <c r="P98" i="30"/>
  <c r="W98" i="30"/>
  <c r="X98" i="30" s="1"/>
  <c r="AC185" i="31"/>
  <c r="Q220" i="31"/>
  <c r="Z220" i="31"/>
  <c r="AA220" i="31" s="1"/>
  <c r="AE69" i="33"/>
  <c r="AF69" i="33" s="1"/>
  <c r="AA69" i="33"/>
  <c r="AI201" i="33"/>
  <c r="S201" i="33"/>
  <c r="T201" i="33" s="1"/>
  <c r="AJ201" i="33"/>
  <c r="AB201" i="33"/>
  <c r="W201" i="33"/>
  <c r="X201" i="33" s="1"/>
  <c r="P201" i="33"/>
  <c r="Z201" i="33" s="1"/>
  <c r="AA201" i="33" s="1"/>
  <c r="Y75" i="32"/>
  <c r="Z154" i="32"/>
  <c r="Q154" i="32"/>
  <c r="AC181" i="31"/>
  <c r="AE181" i="31"/>
  <c r="AF181" i="31" s="1"/>
  <c r="Z158" i="31"/>
  <c r="AA158" i="31" s="1"/>
  <c r="Z130" i="31"/>
  <c r="AA130" i="31" s="1"/>
  <c r="Z128" i="30"/>
  <c r="Q216" i="30"/>
  <c r="Z216" i="30"/>
  <c r="AC53" i="32"/>
  <c r="Z186" i="31"/>
  <c r="AA186" i="31" s="1"/>
  <c r="Z150" i="28"/>
  <c r="AE150" i="28" s="1"/>
  <c r="AF150" i="28" s="1"/>
  <c r="Q137" i="31"/>
  <c r="Q198" i="28"/>
  <c r="Z198" i="28"/>
  <c r="AA198" i="28" s="1"/>
  <c r="S183" i="32"/>
  <c r="T183" i="32" s="1"/>
  <c r="AJ183" i="32"/>
  <c r="AI183" i="32"/>
  <c r="W183" i="32"/>
  <c r="X183" i="32" s="1"/>
  <c r="P183" i="32"/>
  <c r="AB183" i="32"/>
  <c r="S26" i="28"/>
  <c r="V26" i="28" s="1"/>
  <c r="AC206" i="28"/>
  <c r="AE206" i="28"/>
  <c r="AF206" i="28" s="1"/>
  <c r="AC62" i="31"/>
  <c r="AE62" i="31"/>
  <c r="AF62" i="31" s="1"/>
  <c r="Q82" i="28"/>
  <c r="Z82" i="28"/>
  <c r="AI62" i="33"/>
  <c r="S62" i="33"/>
  <c r="T62" i="33" s="1"/>
  <c r="W62" i="33" s="1"/>
  <c r="X62" i="33" s="1"/>
  <c r="AJ62" i="33"/>
  <c r="P62" i="33"/>
  <c r="AB62" i="33"/>
  <c r="Z193" i="31"/>
  <c r="AA193" i="31" s="1"/>
  <c r="AA130" i="28"/>
  <c r="AG101" i="33"/>
  <c r="AH101" i="33"/>
  <c r="AG79" i="33"/>
  <c r="AH79" i="33"/>
  <c r="AC147" i="31"/>
  <c r="AC65" i="31"/>
  <c r="AE65" i="31"/>
  <c r="AF65" i="31" s="1"/>
  <c r="Q173" i="28"/>
  <c r="Z173" i="28"/>
  <c r="AA173" i="28" s="1"/>
  <c r="Z105" i="28"/>
  <c r="AA105" i="28" s="1"/>
  <c r="AC209" i="33"/>
  <c r="Z222" i="30"/>
  <c r="AA222" i="30" s="1"/>
  <c r="AC183" i="31"/>
  <c r="Z127" i="31"/>
  <c r="AA127" i="31" s="1"/>
  <c r="AC152" i="31"/>
  <c r="AE152" i="31"/>
  <c r="AF152" i="31" s="1"/>
  <c r="Z63" i="28"/>
  <c r="S145" i="33"/>
  <c r="T145" i="33" s="1"/>
  <c r="W145" i="33" s="1"/>
  <c r="X145" i="33" s="1"/>
  <c r="AJ145" i="33"/>
  <c r="AI145" i="33"/>
  <c r="P145" i="33"/>
  <c r="Z145" i="33" s="1"/>
  <c r="AA145" i="33" s="1"/>
  <c r="AB145" i="33"/>
  <c r="Z205" i="28"/>
  <c r="AA205" i="28" s="1"/>
  <c r="S126" i="30"/>
  <c r="T126" i="30" s="1"/>
  <c r="AI126" i="30"/>
  <c r="AJ126" i="30"/>
  <c r="AB126" i="30"/>
  <c r="P126" i="30"/>
  <c r="Q126" i="30" s="1"/>
  <c r="W126" i="30"/>
  <c r="X126" i="30" s="1"/>
  <c r="AJ160" i="32"/>
  <c r="S160" i="32"/>
  <c r="T160" i="32" s="1"/>
  <c r="W160" i="32" s="1"/>
  <c r="X160" i="32" s="1"/>
  <c r="P160" i="32"/>
  <c r="AI160" i="32"/>
  <c r="AB160" i="32"/>
  <c r="AI158" i="33"/>
  <c r="S158" i="33"/>
  <c r="T158" i="33" s="1"/>
  <c r="W158" i="33" s="1"/>
  <c r="X158" i="33" s="1"/>
  <c r="AJ158" i="33"/>
  <c r="AB158" i="33"/>
  <c r="P158" i="33"/>
  <c r="Q158" i="33" s="1"/>
  <c r="S131" i="32"/>
  <c r="T131" i="32" s="1"/>
  <c r="AJ131" i="32"/>
  <c r="AI131" i="32"/>
  <c r="W131" i="32"/>
  <c r="X131" i="32" s="1"/>
  <c r="P131" i="32"/>
  <c r="AB131" i="32"/>
  <c r="Q131" i="32"/>
  <c r="Z135" i="31"/>
  <c r="AA135" i="31" s="1"/>
  <c r="S23" i="28"/>
  <c r="V23" i="28" s="1"/>
  <c r="AH178" i="33"/>
  <c r="AG178" i="33"/>
  <c r="Y190" i="32"/>
  <c r="X192" i="28"/>
  <c r="AI63" i="33"/>
  <c r="S63" i="33"/>
  <c r="T63" i="33" s="1"/>
  <c r="W63" i="33" s="1"/>
  <c r="X63" i="33" s="1"/>
  <c r="AJ63" i="33"/>
  <c r="AB63" i="33"/>
  <c r="P63" i="33"/>
  <c r="Q63" i="33" s="1"/>
  <c r="AC222" i="31"/>
  <c r="AE222" i="31"/>
  <c r="AF222" i="31" s="1"/>
  <c r="Z131" i="28"/>
  <c r="AA131" i="28" s="1"/>
  <c r="Q217" i="30"/>
  <c r="Z217" i="30"/>
  <c r="AA217" i="30" s="1"/>
  <c r="AA124" i="30"/>
  <c r="Z150" i="30"/>
  <c r="AA150" i="30" s="1"/>
  <c r="P199" i="30"/>
  <c r="S199" i="30"/>
  <c r="T199" i="30" s="1"/>
  <c r="AJ199" i="30"/>
  <c r="AI199" i="30"/>
  <c r="Q199" i="30"/>
  <c r="AB199" i="30"/>
  <c r="W199" i="30"/>
  <c r="X199" i="30" s="1"/>
  <c r="X142" i="33"/>
  <c r="AI159" i="32"/>
  <c r="AJ159" i="32"/>
  <c r="S159" i="32"/>
  <c r="T159" i="32" s="1"/>
  <c r="AB159" i="32"/>
  <c r="W159" i="32"/>
  <c r="X159" i="32" s="1"/>
  <c r="Z193" i="28"/>
  <c r="Q175" i="28"/>
  <c r="AJ83" i="33"/>
  <c r="AI83" i="33"/>
  <c r="S83" i="33"/>
  <c r="T83" i="33" s="1"/>
  <c r="W83" i="33" s="1"/>
  <c r="X83" i="33" s="1"/>
  <c r="P83" i="33"/>
  <c r="AB83" i="33"/>
  <c r="Q112" i="32"/>
  <c r="Z112" i="32"/>
  <c r="AC216" i="31"/>
  <c r="AE216" i="31"/>
  <c r="AF216" i="31" s="1"/>
  <c r="AJ70" i="32"/>
  <c r="AI70" i="32"/>
  <c r="R22" i="32" s="1"/>
  <c r="U22" i="32" s="1"/>
  <c r="S70" i="32"/>
  <c r="T70" i="32" s="1"/>
  <c r="AB70" i="32"/>
  <c r="W70" i="32"/>
  <c r="X70" i="32" s="1"/>
  <c r="P70" i="32"/>
  <c r="Z70" i="32" s="1"/>
  <c r="Q80" i="31"/>
  <c r="AJ157" i="32"/>
  <c r="S157" i="32"/>
  <c r="T157" i="32" s="1"/>
  <c r="W157" i="32" s="1"/>
  <c r="X157" i="32" s="1"/>
  <c r="AI157" i="32"/>
  <c r="AB157" i="32"/>
  <c r="P157" i="32"/>
  <c r="Q157" i="32" s="1"/>
  <c r="AC153" i="31"/>
  <c r="AE153" i="31"/>
  <c r="AF153" i="31" s="1"/>
  <c r="Q108" i="31"/>
  <c r="AC82" i="31"/>
  <c r="AE82" i="31"/>
  <c r="AF82" i="31" s="1"/>
  <c r="AB225" i="33"/>
  <c r="AC225" i="33" s="1"/>
  <c r="AI225" i="33"/>
  <c r="AJ225" i="33"/>
  <c r="S225" i="33"/>
  <c r="T225" i="33" s="1"/>
  <c r="W225" i="33"/>
  <c r="X225" i="33" s="1"/>
  <c r="P225" i="33"/>
  <c r="AC68" i="31"/>
  <c r="AE68" i="31"/>
  <c r="AF68" i="31" s="1"/>
  <c r="Z134" i="31"/>
  <c r="AA134" i="31" s="1"/>
  <c r="AC146" i="30"/>
  <c r="AE146" i="30"/>
  <c r="AF146" i="30" s="1"/>
  <c r="AC149" i="30"/>
  <c r="AE149" i="30"/>
  <c r="AF149" i="30" s="1"/>
  <c r="Z114" i="31"/>
  <c r="AA114" i="31" s="1"/>
  <c r="Q195" i="28"/>
  <c r="Q117" i="28"/>
  <c r="Z117" i="28"/>
  <c r="AA117" i="28" s="1"/>
  <c r="Q57" i="28"/>
  <c r="Z57" i="28"/>
  <c r="Z209" i="31"/>
  <c r="AA209" i="31" s="1"/>
  <c r="Q98" i="31"/>
  <c r="AE207" i="31"/>
  <c r="AF207" i="31" s="1"/>
  <c r="AC207" i="31"/>
  <c r="AJ96" i="33"/>
  <c r="S96" i="33"/>
  <c r="T96" i="33" s="1"/>
  <c r="AI96" i="33"/>
  <c r="AB96" i="33"/>
  <c r="P96" i="33"/>
  <c r="Q96" i="33" s="1"/>
  <c r="W96" i="33"/>
  <c r="X96" i="33" s="1"/>
  <c r="Q225" i="32"/>
  <c r="Z225" i="32"/>
  <c r="AC191" i="31"/>
  <c r="AE191" i="31"/>
  <c r="AF191" i="31" s="1"/>
  <c r="AC194" i="31"/>
  <c r="AE194" i="31"/>
  <c r="AF194" i="31" s="1"/>
  <c r="Z91" i="33"/>
  <c r="P211" i="33"/>
  <c r="AJ141" i="32"/>
  <c r="S141" i="32"/>
  <c r="T141" i="32" s="1"/>
  <c r="W141" i="32" s="1"/>
  <c r="X141" i="32" s="1"/>
  <c r="AI141" i="32"/>
  <c r="AB141" i="32"/>
  <c r="P141" i="32"/>
  <c r="Q141" i="32" s="1"/>
  <c r="AC217" i="31"/>
  <c r="AE217" i="31"/>
  <c r="AF217" i="31" s="1"/>
  <c r="Z139" i="31"/>
  <c r="AA139" i="31" s="1"/>
  <c r="Q113" i="28"/>
  <c r="Z113" i="28"/>
  <c r="AC151" i="31"/>
  <c r="AC179" i="30"/>
  <c r="AE179" i="30"/>
  <c r="AF179" i="30" s="1"/>
  <c r="AE224" i="30"/>
  <c r="AF224" i="30" s="1"/>
  <c r="AC224" i="30"/>
  <c r="P214" i="32"/>
  <c r="S181" i="30"/>
  <c r="T181" i="30" s="1"/>
  <c r="AJ181" i="30"/>
  <c r="AI181" i="30"/>
  <c r="Q181" i="30"/>
  <c r="P181" i="30"/>
  <c r="AB181" i="30"/>
  <c r="W181" i="30"/>
  <c r="X181" i="30" s="1"/>
  <c r="Z184" i="31"/>
  <c r="AA184" i="31" s="1"/>
  <c r="Q126" i="28"/>
  <c r="Q219" i="28"/>
  <c r="Z219" i="28"/>
  <c r="Q170" i="28"/>
  <c r="Z170" i="28"/>
  <c r="AA170" i="28" s="1"/>
  <c r="Q161" i="31"/>
  <c r="Z128" i="28"/>
  <c r="AI81" i="32"/>
  <c r="S81" i="32"/>
  <c r="T81" i="32" s="1"/>
  <c r="W81" i="32" s="1"/>
  <c r="X81" i="32" s="1"/>
  <c r="AJ81" i="32"/>
  <c r="AB81" i="32"/>
  <c r="Q81" i="32"/>
  <c r="Q164" i="31"/>
  <c r="S182" i="33"/>
  <c r="T182" i="33" s="1"/>
  <c r="AJ182" i="33"/>
  <c r="AI182" i="33"/>
  <c r="AB182" i="33"/>
  <c r="P182" i="33"/>
  <c r="W182" i="33"/>
  <c r="X182" i="33" s="1"/>
  <c r="Y70" i="32"/>
  <c r="Z88" i="31"/>
  <c r="AA88" i="31" s="1"/>
  <c r="Q196" i="28"/>
  <c r="Z196" i="28"/>
  <c r="AA196" i="28" s="1"/>
  <c r="Z112" i="31"/>
  <c r="AA112" i="31" s="1"/>
  <c r="AC55" i="28"/>
  <c r="AE55" i="28"/>
  <c r="AF55" i="28" s="1"/>
  <c r="AE119" i="33"/>
  <c r="AF119" i="33" s="1"/>
  <c r="AC99" i="28"/>
  <c r="AE99" i="28"/>
  <c r="AF99" i="28" s="1"/>
  <c r="Q173" i="31"/>
  <c r="Q93" i="28"/>
  <c r="Z93" i="28"/>
  <c r="AA175" i="30"/>
  <c r="Y186" i="32"/>
  <c r="Z110" i="28"/>
  <c r="AJ91" i="30"/>
  <c r="S91" i="30"/>
  <c r="T91" i="30" s="1"/>
  <c r="W91" i="30" s="1"/>
  <c r="X91" i="30" s="1"/>
  <c r="AI91" i="30"/>
  <c r="P91" i="30"/>
  <c r="Z91" i="30" s="1"/>
  <c r="AA91" i="30" s="1"/>
  <c r="AB91" i="30"/>
  <c r="Q144" i="28"/>
  <c r="Z144" i="28"/>
  <c r="AA144" i="28" s="1"/>
  <c r="AI60" i="30"/>
  <c r="AJ60" i="30"/>
  <c r="S60" i="30"/>
  <c r="T60" i="30" s="1"/>
  <c r="W60" i="30" s="1"/>
  <c r="X60" i="30" s="1"/>
  <c r="AB60" i="30"/>
  <c r="P60" i="30"/>
  <c r="Z60" i="30" s="1"/>
  <c r="AA60" i="30" s="1"/>
  <c r="P159" i="32"/>
  <c r="AC204" i="28"/>
  <c r="AE204" i="28"/>
  <c r="AF204" i="28" s="1"/>
  <c r="AJ113" i="33"/>
  <c r="S113" i="33"/>
  <c r="T113" i="33" s="1"/>
  <c r="AI113" i="33"/>
  <c r="AB113" i="33"/>
  <c r="AC113" i="33" s="1"/>
  <c r="W113" i="33"/>
  <c r="X113" i="33" s="1"/>
  <c r="P113" i="33"/>
  <c r="Z156" i="32"/>
  <c r="AA156" i="32" s="1"/>
  <c r="Q156" i="32"/>
  <c r="Z169" i="31"/>
  <c r="AA169" i="31" s="1"/>
  <c r="Q153" i="28"/>
  <c r="Q133" i="28"/>
  <c r="Z133" i="28"/>
  <c r="AA133" i="28" s="1"/>
  <c r="Z74" i="28"/>
  <c r="AA74" i="28" s="1"/>
  <c r="Q135" i="28"/>
  <c r="AJ125" i="30"/>
  <c r="AI125" i="30"/>
  <c r="S125" i="30"/>
  <c r="T125" i="30" s="1"/>
  <c r="W125" i="30"/>
  <c r="X125" i="30" s="1"/>
  <c r="AB125" i="30"/>
  <c r="P125" i="30"/>
  <c r="Q125" i="30" s="1"/>
  <c r="Y173" i="32"/>
  <c r="AC90" i="31"/>
  <c r="AE90" i="31"/>
  <c r="AF90" i="31" s="1"/>
  <c r="AC125" i="28"/>
  <c r="AE125" i="28"/>
  <c r="AF125" i="28" s="1"/>
  <c r="AJ164" i="33"/>
  <c r="AI164" i="33"/>
  <c r="S164" i="33"/>
  <c r="T164" i="33" s="1"/>
  <c r="W164" i="33" s="1"/>
  <c r="X164" i="33" s="1"/>
  <c r="P164" i="33"/>
  <c r="AB164" i="33"/>
  <c r="Z175" i="31"/>
  <c r="AA175" i="31" s="1"/>
  <c r="Z59" i="28"/>
  <c r="Q142" i="28"/>
  <c r="Z142" i="28"/>
  <c r="AA142" i="28" s="1"/>
  <c r="Q189" i="30"/>
  <c r="Z137" i="30"/>
  <c r="P134" i="30"/>
  <c r="Q221" i="28"/>
  <c r="AC102" i="32"/>
  <c r="Q176" i="28"/>
  <c r="AC106" i="31"/>
  <c r="AC90" i="32"/>
  <c r="O8" i="30"/>
  <c r="Z176" i="31"/>
  <c r="AA176" i="31" s="1"/>
  <c r="Q71" i="31"/>
  <c r="Z71" i="31"/>
  <c r="AA71" i="31" s="1"/>
  <c r="AC70" i="31"/>
  <c r="Z206" i="32"/>
  <c r="AA206" i="32" s="1"/>
  <c r="Q206" i="32"/>
  <c r="Z138" i="33"/>
  <c r="P67" i="30"/>
  <c r="P184" i="30"/>
  <c r="P215" i="30"/>
  <c r="AE202" i="30"/>
  <c r="AF202" i="30" s="1"/>
  <c r="P139" i="30"/>
  <c r="Z80" i="33"/>
  <c r="AA80" i="33" s="1"/>
  <c r="Z61" i="32"/>
  <c r="AA61" i="32" s="1"/>
  <c r="Z133" i="32"/>
  <c r="AA133" i="32" s="1"/>
  <c r="Q114" i="28"/>
  <c r="Z114" i="28"/>
  <c r="AA114" i="28" s="1"/>
  <c r="AC116" i="28"/>
  <c r="AE116" i="28"/>
  <c r="AF116" i="28" s="1"/>
  <c r="S146" i="33"/>
  <c r="T146" i="33" s="1"/>
  <c r="AI146" i="33"/>
  <c r="AJ146" i="33"/>
  <c r="W146" i="33"/>
  <c r="X146" i="33" s="1"/>
  <c r="P146" i="33"/>
  <c r="AB146" i="33"/>
  <c r="Q54" i="30"/>
  <c r="Z54" i="30"/>
  <c r="AA54" i="30" s="1"/>
  <c r="AC189" i="30"/>
  <c r="AE189" i="30"/>
  <c r="AF189" i="30" s="1"/>
  <c r="AB210" i="32"/>
  <c r="P210" i="32"/>
  <c r="S210" i="32"/>
  <c r="T210" i="32" s="1"/>
  <c r="W210" i="32" s="1"/>
  <c r="X210" i="32" s="1"/>
  <c r="AJ210" i="32"/>
  <c r="AI210" i="32"/>
  <c r="AC179" i="31"/>
  <c r="AE179" i="31"/>
  <c r="AF179" i="31" s="1"/>
  <c r="AI107" i="30"/>
  <c r="S107" i="30"/>
  <c r="T107" i="30" s="1"/>
  <c r="W107" i="30" s="1"/>
  <c r="X107" i="30" s="1"/>
  <c r="AJ107" i="30"/>
  <c r="P107" i="30"/>
  <c r="AB107" i="30"/>
  <c r="Q218" i="31"/>
  <c r="Z218" i="31"/>
  <c r="AA218" i="31" s="1"/>
  <c r="AC174" i="31"/>
  <c r="AE174" i="31"/>
  <c r="AF174" i="31" s="1"/>
  <c r="Q198" i="31"/>
  <c r="S133" i="30"/>
  <c r="T133" i="30" s="1"/>
  <c r="W133" i="30" s="1"/>
  <c r="X133" i="30" s="1"/>
  <c r="AJ133" i="30"/>
  <c r="AI133" i="30"/>
  <c r="Q133" i="30"/>
  <c r="AB133" i="30"/>
  <c r="P133" i="30"/>
  <c r="Z146" i="32"/>
  <c r="AA146" i="32" s="1"/>
  <c r="Q146" i="32"/>
  <c r="Z185" i="31"/>
  <c r="AA185" i="31" s="1"/>
  <c r="AC64" i="28"/>
  <c r="AG115" i="33"/>
  <c r="AH115" i="33"/>
  <c r="AE176" i="33"/>
  <c r="AF176" i="33" s="1"/>
  <c r="AA176" i="33"/>
  <c r="S87" i="30"/>
  <c r="T87" i="30" s="1"/>
  <c r="W87" i="30" s="1"/>
  <c r="X87" i="30"/>
  <c r="AJ87" i="30"/>
  <c r="AI87" i="30"/>
  <c r="AB87" i="30"/>
  <c r="P87" i="30"/>
  <c r="Q87" i="30" s="1"/>
  <c r="AC105" i="31"/>
  <c r="AE105" i="31"/>
  <c r="AF105" i="31" s="1"/>
  <c r="AI132" i="33"/>
  <c r="S132" i="33"/>
  <c r="T132" i="33" s="1"/>
  <c r="W132" i="33" s="1"/>
  <c r="X132" i="33" s="1"/>
  <c r="AJ132" i="33"/>
  <c r="AB132" i="33"/>
  <c r="P132" i="33"/>
  <c r="Q132" i="33" s="1"/>
  <c r="Z55" i="30"/>
  <c r="AA55" i="30" s="1"/>
  <c r="AC69" i="30"/>
  <c r="AC186" i="31"/>
  <c r="AC152" i="28"/>
  <c r="S108" i="30"/>
  <c r="T108" i="30" s="1"/>
  <c r="W108" i="30" s="1"/>
  <c r="X108" i="30" s="1"/>
  <c r="AI108" i="30"/>
  <c r="AJ108" i="30"/>
  <c r="Q108" i="30"/>
  <c r="P108" i="30"/>
  <c r="AB108" i="30"/>
  <c r="AC108" i="30" s="1"/>
  <c r="Z80" i="32"/>
  <c r="AA80" i="32" s="1"/>
  <c r="Q80" i="32"/>
  <c r="AC123" i="31"/>
  <c r="AE123" i="31"/>
  <c r="AF123" i="31" s="1"/>
  <c r="Q160" i="31"/>
  <c r="Z160" i="31"/>
  <c r="AA160" i="31" s="1"/>
  <c r="AC111" i="28"/>
  <c r="AC164" i="28"/>
  <c r="AA75" i="28"/>
  <c r="AC207" i="32"/>
  <c r="AE207" i="32"/>
  <c r="AF207" i="32" s="1"/>
  <c r="AC218" i="28"/>
  <c r="AC173" i="28"/>
  <c r="AE173" i="28"/>
  <c r="AF173" i="28" s="1"/>
  <c r="Q129" i="32"/>
  <c r="Z129" i="32"/>
  <c r="Q223" i="28"/>
  <c r="AJ88" i="33"/>
  <c r="AI88" i="33"/>
  <c r="S88" i="33"/>
  <c r="T88" i="33" s="1"/>
  <c r="W88" i="33" s="1"/>
  <c r="X88" i="33" s="1"/>
  <c r="AB88" i="33"/>
  <c r="AC88" i="33" s="1"/>
  <c r="P88" i="33"/>
  <c r="AC76" i="30"/>
  <c r="AA180" i="30"/>
  <c r="R26" i="31"/>
  <c r="U26" i="31" s="1"/>
  <c r="Q151" i="28"/>
  <c r="AJ72" i="33"/>
  <c r="AI72" i="33"/>
  <c r="S72" i="33"/>
  <c r="T72" i="33" s="1"/>
  <c r="X72" i="33"/>
  <c r="P72" i="33"/>
  <c r="W72" i="33"/>
  <c r="AB72" i="33"/>
  <c r="Q163" i="28"/>
  <c r="Z163" i="28"/>
  <c r="Q215" i="28"/>
  <c r="Z215" i="28"/>
  <c r="Q180" i="30"/>
  <c r="AA140" i="31"/>
  <c r="AC74" i="31"/>
  <c r="AE74" i="31"/>
  <c r="AF74" i="31" s="1"/>
  <c r="AI212" i="33"/>
  <c r="AJ212" i="33"/>
  <c r="S212" i="33"/>
  <c r="T212" i="33" s="1"/>
  <c r="W212" i="33" s="1"/>
  <c r="X212" i="33" s="1"/>
  <c r="AB212" i="33"/>
  <c r="P212" i="33"/>
  <c r="R23" i="28"/>
  <c r="U23" i="28" s="1"/>
  <c r="AC197" i="28"/>
  <c r="AE197" i="28"/>
  <c r="AF197" i="28" s="1"/>
  <c r="Z177" i="33"/>
  <c r="AC80" i="33"/>
  <c r="AE80" i="33"/>
  <c r="AF80" i="33" s="1"/>
  <c r="AE86" i="31"/>
  <c r="AF86" i="31" s="1"/>
  <c r="AC86" i="31"/>
  <c r="S118" i="33"/>
  <c r="T118" i="33" s="1"/>
  <c r="W118" i="33" s="1"/>
  <c r="X118" i="33" s="1"/>
  <c r="AJ118" i="33"/>
  <c r="AI118" i="33"/>
  <c r="P118" i="33"/>
  <c r="AB118" i="33"/>
  <c r="AI160" i="33"/>
  <c r="AJ160" i="33"/>
  <c r="S160" i="33"/>
  <c r="T160" i="33" s="1"/>
  <c r="W160" i="33" s="1"/>
  <c r="X160" i="33" s="1"/>
  <c r="AB160" i="33"/>
  <c r="AC160" i="33" s="1"/>
  <c r="P160" i="33"/>
  <c r="Z161" i="28"/>
  <c r="AA161" i="28" s="1"/>
  <c r="AJ193" i="30"/>
  <c r="AI193" i="30"/>
  <c r="S193" i="30"/>
  <c r="T193" i="30" s="1"/>
  <c r="W193" i="30" s="1"/>
  <c r="X193" i="30" s="1"/>
  <c r="P193" i="30"/>
  <c r="AB193" i="30"/>
  <c r="AC77" i="30"/>
  <c r="AE77" i="30"/>
  <c r="AF77" i="30" s="1"/>
  <c r="AC124" i="30"/>
  <c r="AE124" i="30"/>
  <c r="AF124" i="30" s="1"/>
  <c r="S194" i="30"/>
  <c r="T194" i="30" s="1"/>
  <c r="AI194" i="30"/>
  <c r="Q194" i="30"/>
  <c r="AJ194" i="30"/>
  <c r="AB194" i="30"/>
  <c r="W194" i="30"/>
  <c r="X194" i="30" s="1"/>
  <c r="P194" i="30"/>
  <c r="Z88" i="28"/>
  <c r="Q148" i="28"/>
  <c r="Z148" i="28"/>
  <c r="AA148" i="28" s="1"/>
  <c r="AC178" i="28"/>
  <c r="AE178" i="28"/>
  <c r="AF178" i="28" s="1"/>
  <c r="AC70" i="28"/>
  <c r="AE70" i="28"/>
  <c r="AF70" i="28" s="1"/>
  <c r="Z116" i="32"/>
  <c r="Q116" i="32"/>
  <c r="AI202" i="33"/>
  <c r="AJ202" i="33"/>
  <c r="X202" i="33"/>
  <c r="S202" i="33"/>
  <c r="T202" i="33" s="1"/>
  <c r="O13" i="33"/>
  <c r="W202" i="33"/>
  <c r="AB202" i="33"/>
  <c r="P202" i="33"/>
  <c r="Q202" i="33" s="1"/>
  <c r="Q143" i="31"/>
  <c r="Z143" i="31"/>
  <c r="AA143" i="31" s="1"/>
  <c r="AB88" i="32"/>
  <c r="P88" i="32"/>
  <c r="Q88" i="32" s="1"/>
  <c r="S88" i="32"/>
  <c r="T88" i="32" s="1"/>
  <c r="W88" i="32" s="1"/>
  <c r="X88" i="32" s="1"/>
  <c r="AJ88" i="32"/>
  <c r="AI88" i="32"/>
  <c r="AI189" i="33"/>
  <c r="S189" i="33"/>
  <c r="T189" i="33" s="1"/>
  <c r="W189" i="33" s="1"/>
  <c r="X189" i="33" s="1"/>
  <c r="AJ189" i="33"/>
  <c r="P189" i="33"/>
  <c r="Q189" i="33" s="1"/>
  <c r="AB189" i="33"/>
  <c r="AC98" i="28"/>
  <c r="Q177" i="33"/>
  <c r="Q90" i="30"/>
  <c r="AC61" i="31"/>
  <c r="AE61" i="31"/>
  <c r="AF61" i="31" s="1"/>
  <c r="AJ195" i="33"/>
  <c r="AI195" i="33"/>
  <c r="S195" i="33"/>
  <c r="T195" i="33" s="1"/>
  <c r="AB195" i="33"/>
  <c r="W195" i="33"/>
  <c r="X195" i="33" s="1"/>
  <c r="P195" i="33"/>
  <c r="AC185" i="30"/>
  <c r="AE185" i="30"/>
  <c r="AF185" i="30" s="1"/>
  <c r="AA224" i="30"/>
  <c r="AC125" i="31"/>
  <c r="AE125" i="31"/>
  <c r="AF125" i="31" s="1"/>
  <c r="Z201" i="28"/>
  <c r="AE201" i="28" s="1"/>
  <c r="AF201" i="28" s="1"/>
  <c r="Q77" i="31"/>
  <c r="Z77" i="31"/>
  <c r="AA77" i="31" s="1"/>
  <c r="AA80" i="28"/>
  <c r="Q207" i="31"/>
  <c r="AA121" i="31"/>
  <c r="AJ143" i="33"/>
  <c r="AI143" i="33"/>
  <c r="S143" i="33"/>
  <c r="T143" i="33" s="1"/>
  <c r="W143" i="33" s="1"/>
  <c r="X143" i="33" s="1"/>
  <c r="AB143" i="33"/>
  <c r="P143" i="33"/>
  <c r="Q143" i="33" s="1"/>
  <c r="Q209" i="28"/>
  <c r="S200" i="33"/>
  <c r="T200" i="33" s="1"/>
  <c r="AJ200" i="33"/>
  <c r="AI200" i="33"/>
  <c r="AB200" i="33"/>
  <c r="P200" i="33"/>
  <c r="Q200" i="33" s="1"/>
  <c r="W200" i="33"/>
  <c r="Z200" i="33" s="1"/>
  <c r="AA200" i="33" s="1"/>
  <c r="S173" i="30"/>
  <c r="T173" i="30" s="1"/>
  <c r="AI173" i="30"/>
  <c r="AJ173" i="30"/>
  <c r="AB173" i="30"/>
  <c r="W173" i="30"/>
  <c r="X173" i="30" s="1"/>
  <c r="P173" i="30"/>
  <c r="Z173" i="30" s="1"/>
  <c r="AA173" i="30" s="1"/>
  <c r="AC53" i="31"/>
  <c r="AE53" i="31"/>
  <c r="AF53" i="31" s="1"/>
  <c r="Z187" i="28"/>
  <c r="AC72" i="28"/>
  <c r="AE72" i="28"/>
  <c r="AF72" i="28" s="1"/>
  <c r="AE206" i="33"/>
  <c r="AF206" i="33" s="1"/>
  <c r="AA206" i="33"/>
  <c r="W172" i="32"/>
  <c r="X172" i="32" s="1"/>
  <c r="AJ172" i="32"/>
  <c r="AB172" i="32"/>
  <c r="P172" i="32"/>
  <c r="Q172" i="32" s="1"/>
  <c r="S172" i="32"/>
  <c r="T172" i="32" s="1"/>
  <c r="AI172" i="32"/>
  <c r="Z151" i="31"/>
  <c r="AA151" i="31" s="1"/>
  <c r="Z163" i="31"/>
  <c r="AA163" i="31" s="1"/>
  <c r="P112" i="30"/>
  <c r="AC154" i="30"/>
  <c r="AE154" i="30"/>
  <c r="AF154" i="30" s="1"/>
  <c r="AC55" i="31"/>
  <c r="AE55" i="31"/>
  <c r="AF55" i="31" s="1"/>
  <c r="Q190" i="28"/>
  <c r="Z190" i="28"/>
  <c r="AA190" i="28" s="1"/>
  <c r="AC84" i="33"/>
  <c r="AE84" i="33"/>
  <c r="AF84" i="33" s="1"/>
  <c r="AI140" i="32"/>
  <c r="AJ140" i="32"/>
  <c r="S140" i="32"/>
  <c r="T140" i="32" s="1"/>
  <c r="W140" i="32" s="1"/>
  <c r="X140" i="32" s="1"/>
  <c r="P140" i="32"/>
  <c r="AB140" i="32"/>
  <c r="Q140" i="32"/>
  <c r="AC56" i="31"/>
  <c r="AE56" i="31"/>
  <c r="AF56" i="31" s="1"/>
  <c r="AC156" i="28"/>
  <c r="Q189" i="28"/>
  <c r="Z189" i="28"/>
  <c r="AC144" i="31"/>
  <c r="AE144" i="31"/>
  <c r="AF144" i="31" s="1"/>
  <c r="Z66" i="28"/>
  <c r="AC121" i="28"/>
  <c r="AE121" i="28"/>
  <c r="AF121" i="28" s="1"/>
  <c r="AC196" i="28"/>
  <c r="AE196" i="28"/>
  <c r="AF196" i="28" s="1"/>
  <c r="S23" i="31"/>
  <c r="V23" i="31" s="1"/>
  <c r="AC185" i="28"/>
  <c r="Q55" i="28"/>
  <c r="AC101" i="28"/>
  <c r="AC75" i="32"/>
  <c r="AC165" i="28"/>
  <c r="AE165" i="28"/>
  <c r="AF165" i="28" s="1"/>
  <c r="R28" i="28"/>
  <c r="U28" i="28" s="1"/>
  <c r="AC173" i="31"/>
  <c r="AE173" i="31"/>
  <c r="AF173" i="31" s="1"/>
  <c r="AC211" i="30"/>
  <c r="AC142" i="30"/>
  <c r="AI95" i="30"/>
  <c r="S95" i="30"/>
  <c r="T95" i="30" s="1"/>
  <c r="W95" i="30" s="1"/>
  <c r="X95" i="30" s="1"/>
  <c r="AJ95" i="30"/>
  <c r="Q95" i="30"/>
  <c r="P95" i="30"/>
  <c r="AB95" i="30"/>
  <c r="AB134" i="32"/>
  <c r="P134" i="32"/>
  <c r="Q134" i="32"/>
  <c r="S134" i="32"/>
  <c r="T134" i="32" s="1"/>
  <c r="W134" i="32" s="1"/>
  <c r="AI134" i="32"/>
  <c r="AJ134" i="32"/>
  <c r="AJ52" i="33"/>
  <c r="AI52" i="33"/>
  <c r="O7" i="33"/>
  <c r="S52" i="33"/>
  <c r="T52" i="33" s="1"/>
  <c r="AB52" i="33"/>
  <c r="W52" i="33"/>
  <c r="X52" i="33" s="1"/>
  <c r="P52" i="33"/>
  <c r="Z52" i="33" s="1"/>
  <c r="AA52" i="33" s="1"/>
  <c r="AJ101" i="30"/>
  <c r="AI101" i="30"/>
  <c r="S101" i="30"/>
  <c r="T101" i="30" s="1"/>
  <c r="AB101" i="30"/>
  <c r="P101" i="30"/>
  <c r="Q101" i="30" s="1"/>
  <c r="W101" i="30"/>
  <c r="X101" i="30" s="1"/>
  <c r="W179" i="32"/>
  <c r="X179" i="32" s="1"/>
  <c r="AB179" i="32"/>
  <c r="P179" i="32"/>
  <c r="Q179" i="32" s="1"/>
  <c r="AI179" i="32"/>
  <c r="AJ179" i="32"/>
  <c r="S179" i="32"/>
  <c r="T179" i="32" s="1"/>
  <c r="Q93" i="31"/>
  <c r="Z93" i="31"/>
  <c r="AA93" i="31" s="1"/>
  <c r="AC141" i="31"/>
  <c r="AE141" i="31"/>
  <c r="AF141" i="31" s="1"/>
  <c r="Q200" i="31"/>
  <c r="AC133" i="28"/>
  <c r="AE133" i="28"/>
  <c r="AF133" i="28" s="1"/>
  <c r="AC181" i="28"/>
  <c r="AE181" i="28"/>
  <c r="AF181" i="28" s="1"/>
  <c r="Q131" i="31"/>
  <c r="AC171" i="28"/>
  <c r="AE171" i="28"/>
  <c r="AF171" i="28" s="1"/>
  <c r="Z209" i="33"/>
  <c r="AA209" i="33" s="1"/>
  <c r="AJ140" i="30"/>
  <c r="S140" i="30"/>
  <c r="T140" i="30" s="1"/>
  <c r="W140" i="30" s="1"/>
  <c r="X140" i="30" s="1"/>
  <c r="AI140" i="30"/>
  <c r="Q140" i="30"/>
  <c r="P140" i="30"/>
  <c r="AB140" i="30"/>
  <c r="AC115" i="31"/>
  <c r="AE115" i="31"/>
  <c r="AF115" i="31" s="1"/>
  <c r="Z67" i="31"/>
  <c r="AA67" i="31" s="1"/>
  <c r="AC165" i="31"/>
  <c r="AE165" i="31"/>
  <c r="AF165" i="31" s="1"/>
  <c r="AC65" i="28"/>
  <c r="AE65" i="28"/>
  <c r="AF65" i="28" s="1"/>
  <c r="AA156" i="31"/>
  <c r="AA225" i="28"/>
  <c r="AC52" i="30"/>
  <c r="AE52" i="30"/>
  <c r="AF52" i="30" s="1"/>
  <c r="Q180" i="31"/>
  <c r="Z111" i="31"/>
  <c r="AA111" i="31" s="1"/>
  <c r="Z149" i="28"/>
  <c r="AA149" i="28" s="1"/>
  <c r="Z102" i="32"/>
  <c r="AA102" i="32" s="1"/>
  <c r="Q102" i="32"/>
  <c r="Q182" i="28"/>
  <c r="AE176" i="28"/>
  <c r="AF176" i="28" s="1"/>
  <c r="AC176" i="28"/>
  <c r="Q154" i="30"/>
  <c r="Z68" i="28"/>
  <c r="AC178" i="31"/>
  <c r="AE178" i="31"/>
  <c r="AF178" i="31" s="1"/>
  <c r="Z70" i="31"/>
  <c r="AA70" i="31" s="1"/>
  <c r="Y157" i="32"/>
  <c r="AC203" i="28"/>
  <c r="AE203" i="28"/>
  <c r="AF203" i="28" s="1"/>
  <c r="AC104" i="28"/>
  <c r="AE104" i="28"/>
  <c r="AF104" i="28" s="1"/>
  <c r="AE89" i="33"/>
  <c r="AF89" i="33" s="1"/>
  <c r="AE108" i="33"/>
  <c r="AF108" i="33" s="1"/>
  <c r="Y141" i="32"/>
  <c r="P58" i="30"/>
  <c r="Z121" i="30"/>
  <c r="P159" i="30"/>
  <c r="P208" i="30"/>
  <c r="P160" i="30"/>
  <c r="Z127" i="32"/>
  <c r="AA127" i="32" s="1"/>
  <c r="Q77" i="32"/>
  <c r="Z71" i="32"/>
  <c r="AA71" i="32" s="1"/>
  <c r="Z105" i="29"/>
  <c r="AC84" i="31"/>
  <c r="AB103" i="33"/>
  <c r="AJ103" i="33"/>
  <c r="AI103" i="33"/>
  <c r="S103" i="33"/>
  <c r="T103" i="33" s="1"/>
  <c r="W103" i="33"/>
  <c r="X103" i="33" s="1"/>
  <c r="P103" i="33"/>
  <c r="Q103" i="33" s="1"/>
  <c r="Q148" i="31"/>
  <c r="AC53" i="28"/>
  <c r="AE53" i="28"/>
  <c r="AF53" i="28" s="1"/>
  <c r="Q71" i="28"/>
  <c r="Z71" i="28"/>
  <c r="Q179" i="28"/>
  <c r="Z179" i="28"/>
  <c r="AA179" i="28" s="1"/>
  <c r="AG172" i="30"/>
  <c r="AH172" i="30"/>
  <c r="AC174" i="30"/>
  <c r="AE174" i="30"/>
  <c r="AF174" i="30" s="1"/>
  <c r="AC160" i="30"/>
  <c r="AB221" i="32"/>
  <c r="P221" i="32"/>
  <c r="Q221" i="32" s="1"/>
  <c r="W221" i="32"/>
  <c r="S221" i="32"/>
  <c r="T221" i="32" s="1"/>
  <c r="AJ221" i="32"/>
  <c r="AI221" i="32"/>
  <c r="X221" i="32"/>
  <c r="Q84" i="28"/>
  <c r="AC218" i="31"/>
  <c r="AE218" i="31"/>
  <c r="AF218" i="31" s="1"/>
  <c r="AJ93" i="30"/>
  <c r="AI93" i="30"/>
  <c r="S93" i="30"/>
  <c r="T93" i="30" s="1"/>
  <c r="W93" i="30" s="1"/>
  <c r="X93" i="30" s="1"/>
  <c r="AB93" i="30"/>
  <c r="P93" i="30"/>
  <c r="Q93" i="30" s="1"/>
  <c r="Q96" i="28"/>
  <c r="Z96" i="28"/>
  <c r="AA96" i="28" s="1"/>
  <c r="AC146" i="32"/>
  <c r="AE146" i="32"/>
  <c r="AF146" i="32" s="1"/>
  <c r="AC220" i="31"/>
  <c r="AE220" i="31"/>
  <c r="AF220" i="31" s="1"/>
  <c r="Z194" i="28"/>
  <c r="O7" i="30"/>
  <c r="Q89" i="31"/>
  <c r="Q86" i="28"/>
  <c r="Z86" i="28"/>
  <c r="AA86" i="28" s="1"/>
  <c r="AE180" i="33"/>
  <c r="AF180" i="33" s="1"/>
  <c r="AA180" i="33"/>
  <c r="AI106" i="30"/>
  <c r="S106" i="30"/>
  <c r="T106" i="30" s="1"/>
  <c r="W106" i="30" s="1"/>
  <c r="AJ106" i="30"/>
  <c r="X106" i="30"/>
  <c r="P106" i="30"/>
  <c r="AB106" i="30"/>
  <c r="AC172" i="31"/>
  <c r="AE172" i="31"/>
  <c r="AF172" i="31" s="1"/>
  <c r="AA165" i="31"/>
  <c r="AJ129" i="33"/>
  <c r="S129" i="33"/>
  <c r="T129" i="33" s="1"/>
  <c r="AI129" i="33"/>
  <c r="W129" i="33"/>
  <c r="X129" i="33" s="1"/>
  <c r="P129" i="33"/>
  <c r="Z129" i="33" s="1"/>
  <c r="AA129" i="33" s="1"/>
  <c r="AB129" i="33"/>
  <c r="W71" i="29"/>
  <c r="X71" i="29"/>
  <c r="AI71" i="29"/>
  <c r="P71" i="29"/>
  <c r="AB71" i="29"/>
  <c r="S71" i="29"/>
  <c r="T71" i="29" s="1"/>
  <c r="AJ71" i="29"/>
  <c r="AC54" i="30"/>
  <c r="AE54" i="30"/>
  <c r="AF54" i="30" s="1"/>
  <c r="AC127" i="30"/>
  <c r="AE127" i="30"/>
  <c r="AF127" i="30" s="1"/>
  <c r="Q53" i="32"/>
  <c r="Z53" i="32"/>
  <c r="AC133" i="31"/>
  <c r="AE133" i="31"/>
  <c r="AF133" i="31" s="1"/>
  <c r="Q152" i="28"/>
  <c r="Z152" i="28"/>
  <c r="AA152" i="28" s="1"/>
  <c r="AJ163" i="33"/>
  <c r="S163" i="33"/>
  <c r="T163" i="33" s="1"/>
  <c r="W163" i="33" s="1"/>
  <c r="X163" i="33" s="1"/>
  <c r="AI163" i="33"/>
  <c r="AB163" i="33"/>
  <c r="P163" i="33"/>
  <c r="Z173" i="32"/>
  <c r="Q173" i="32"/>
  <c r="Q214" i="31"/>
  <c r="Z146" i="31"/>
  <c r="AA146" i="31" s="1"/>
  <c r="Q196" i="31"/>
  <c r="AE198" i="33"/>
  <c r="AF198" i="33" s="1"/>
  <c r="Q69" i="33"/>
  <c r="AC81" i="31"/>
  <c r="AE81" i="31"/>
  <c r="AF81" i="31" s="1"/>
  <c r="Q147" i="31"/>
  <c r="Z147" i="31"/>
  <c r="AA147" i="31" s="1"/>
  <c r="Q109" i="31"/>
  <c r="Z109" i="31"/>
  <c r="Q52" i="28"/>
  <c r="Z52" i="28"/>
  <c r="AA52" i="28" s="1"/>
  <c r="AJ87" i="33"/>
  <c r="AI87" i="33"/>
  <c r="S87" i="33"/>
  <c r="T87" i="33" s="1"/>
  <c r="W87" i="33" s="1"/>
  <c r="X87" i="33" s="1"/>
  <c r="AB87" i="33"/>
  <c r="P87" i="33"/>
  <c r="AC150" i="30"/>
  <c r="AE150" i="30"/>
  <c r="AF150" i="30" s="1"/>
  <c r="AC180" i="30"/>
  <c r="AE180" i="30"/>
  <c r="AF180" i="30" s="1"/>
  <c r="Z211" i="31"/>
  <c r="AA211" i="31" s="1"/>
  <c r="Z155" i="28"/>
  <c r="AA155" i="28" s="1"/>
  <c r="S97" i="33"/>
  <c r="T97" i="33" s="1"/>
  <c r="AI97" i="33"/>
  <c r="AJ97" i="33"/>
  <c r="AB97" i="33"/>
  <c r="W97" i="33"/>
  <c r="X97" i="33" s="1"/>
  <c r="P97" i="33"/>
  <c r="Z97" i="33" s="1"/>
  <c r="AA97" i="33" s="1"/>
  <c r="AI60" i="33"/>
  <c r="S60" i="33"/>
  <c r="T60" i="33" s="1"/>
  <c r="W60" i="33" s="1"/>
  <c r="X60" i="33" s="1"/>
  <c r="AJ60" i="33"/>
  <c r="Q60" i="33"/>
  <c r="AB60" i="33"/>
  <c r="P60" i="33"/>
  <c r="AC180" i="28"/>
  <c r="AE180" i="28"/>
  <c r="AF180" i="28" s="1"/>
  <c r="AE97" i="28"/>
  <c r="AF97" i="28" s="1"/>
  <c r="AA97" i="28"/>
  <c r="Y185" i="33"/>
  <c r="P185" i="33"/>
  <c r="AC98" i="32"/>
  <c r="S66" i="33"/>
  <c r="T66" i="33" s="1"/>
  <c r="W66" i="33" s="1"/>
  <c r="X66" i="33" s="1"/>
  <c r="AJ66" i="33"/>
  <c r="AI66" i="33"/>
  <c r="AB66" i="33"/>
  <c r="P66" i="33"/>
  <c r="Q144" i="30"/>
  <c r="AE202" i="31"/>
  <c r="AF202" i="31" s="1"/>
  <c r="AA202" i="31"/>
  <c r="Q154" i="28"/>
  <c r="Q61" i="28"/>
  <c r="Z61" i="28"/>
  <c r="Z83" i="28"/>
  <c r="AA83" i="28" s="1"/>
  <c r="AC77" i="28"/>
  <c r="AE77" i="28"/>
  <c r="AF77" i="28" s="1"/>
  <c r="AF219" i="33"/>
  <c r="Y154" i="32"/>
  <c r="AI147" i="33"/>
  <c r="S147" i="33"/>
  <c r="T147" i="33" s="1"/>
  <c r="AJ147" i="33"/>
  <c r="P147" i="33"/>
  <c r="Z147" i="33" s="1"/>
  <c r="AA147" i="33" s="1"/>
  <c r="AB147" i="33"/>
  <c r="W147" i="33"/>
  <c r="X147" i="33" s="1"/>
  <c r="AI158" i="30"/>
  <c r="AJ158" i="30"/>
  <c r="S158" i="30"/>
  <c r="T158" i="30" s="1"/>
  <c r="W158" i="30" s="1"/>
  <c r="X158" i="30" s="1"/>
  <c r="P158" i="30"/>
  <c r="AB158" i="30"/>
  <c r="AC140" i="28"/>
  <c r="AC161" i="28"/>
  <c r="AE161" i="28"/>
  <c r="AF161" i="28" s="1"/>
  <c r="AI111" i="30"/>
  <c r="AJ111" i="30"/>
  <c r="S111" i="30"/>
  <c r="T111" i="30" s="1"/>
  <c r="W111" i="30" s="1"/>
  <c r="X111" i="30" s="1"/>
  <c r="AB111" i="30"/>
  <c r="P111" i="30"/>
  <c r="Q111" i="30" s="1"/>
  <c r="P92" i="30"/>
  <c r="P63" i="30"/>
  <c r="Y53" i="32"/>
  <c r="AI186" i="32"/>
  <c r="S186" i="32"/>
  <c r="T186" i="32" s="1"/>
  <c r="W186" i="32" s="1"/>
  <c r="AJ186" i="32"/>
  <c r="AB186" i="32"/>
  <c r="Q186" i="32"/>
  <c r="AJ93" i="33"/>
  <c r="S93" i="33"/>
  <c r="T93" i="33" s="1"/>
  <c r="W93" i="33" s="1"/>
  <c r="X93" i="33" s="1"/>
  <c r="AI93" i="33"/>
  <c r="P93" i="33"/>
  <c r="Z93" i="33" s="1"/>
  <c r="AA93" i="33" s="1"/>
  <c r="AB93" i="33"/>
  <c r="Q72" i="31"/>
  <c r="AC210" i="28"/>
  <c r="Y114" i="32"/>
  <c r="AC80" i="31"/>
  <c r="AE80" i="31"/>
  <c r="AF80" i="31" s="1"/>
  <c r="Z199" i="31"/>
  <c r="AA199" i="31" s="1"/>
  <c r="S156" i="30"/>
  <c r="T156" i="30" s="1"/>
  <c r="AI156" i="30"/>
  <c r="AJ156" i="30"/>
  <c r="P156" i="30"/>
  <c r="Q156" i="30" s="1"/>
  <c r="W156" i="30"/>
  <c r="X156" i="30" s="1"/>
  <c r="AB156" i="30"/>
  <c r="AC108" i="31"/>
  <c r="AE108" i="31"/>
  <c r="AF108" i="31" s="1"/>
  <c r="Q98" i="28"/>
  <c r="Z98" i="28"/>
  <c r="AA98" i="28" s="1"/>
  <c r="AE59" i="33"/>
  <c r="AF59" i="33" s="1"/>
  <c r="O12" i="33"/>
  <c r="AJ187" i="33"/>
  <c r="AI187" i="33"/>
  <c r="S187" i="33"/>
  <c r="T187" i="33" s="1"/>
  <c r="W187" i="33" s="1"/>
  <c r="X187" i="33" s="1"/>
  <c r="AB187" i="33"/>
  <c r="P187" i="33"/>
  <c r="Q187" i="33" s="1"/>
  <c r="S106" i="33"/>
  <c r="T106" i="33" s="1"/>
  <c r="W106" i="33" s="1"/>
  <c r="X106" i="33" s="1"/>
  <c r="AJ106" i="33"/>
  <c r="AI106" i="33"/>
  <c r="P106" i="33"/>
  <c r="Q106" i="33" s="1"/>
  <c r="AB106" i="33"/>
  <c r="AG72" i="30"/>
  <c r="AH72" i="30"/>
  <c r="Z80" i="30"/>
  <c r="AA80" i="30" s="1"/>
  <c r="Q155" i="30"/>
  <c r="Z155" i="30"/>
  <c r="Q169" i="28"/>
  <c r="AC195" i="28"/>
  <c r="AE195" i="28"/>
  <c r="AF195" i="28" s="1"/>
  <c r="S207" i="33"/>
  <c r="T207" i="33" s="1"/>
  <c r="AI207" i="33"/>
  <c r="AJ207" i="33"/>
  <c r="AB207" i="33"/>
  <c r="P207" i="33"/>
  <c r="Q207" i="33" s="1"/>
  <c r="W207" i="33"/>
  <c r="X207" i="33" s="1"/>
  <c r="AC77" i="31"/>
  <c r="AC117" i="28"/>
  <c r="AE117" i="28"/>
  <c r="AF117" i="28" s="1"/>
  <c r="AC121" i="31"/>
  <c r="AE121" i="31"/>
  <c r="AF121" i="31" s="1"/>
  <c r="AC73" i="28"/>
  <c r="S85" i="33"/>
  <c r="T85" i="33" s="1"/>
  <c r="W85" i="33" s="1"/>
  <c r="X85" i="33" s="1"/>
  <c r="AJ85" i="33"/>
  <c r="AI85" i="33"/>
  <c r="Q85" i="33"/>
  <c r="AB85" i="33"/>
  <c r="P85" i="33"/>
  <c r="AJ123" i="30"/>
  <c r="AI123" i="30"/>
  <c r="S123" i="30"/>
  <c r="T123" i="30" s="1"/>
  <c r="P123" i="30"/>
  <c r="W123" i="30"/>
  <c r="X123" i="30" s="1"/>
  <c r="AB123" i="30"/>
  <c r="AC203" i="31"/>
  <c r="AE203" i="31"/>
  <c r="AF203" i="31" s="1"/>
  <c r="Y88" i="32"/>
  <c r="AJ109" i="30"/>
  <c r="AI109" i="30"/>
  <c r="S109" i="30"/>
  <c r="T109" i="30" s="1"/>
  <c r="W109" i="30" s="1"/>
  <c r="X109" i="30" s="1"/>
  <c r="P109" i="30"/>
  <c r="AB109" i="30"/>
  <c r="AC127" i="28"/>
  <c r="AE127" i="28"/>
  <c r="AF127" i="28" s="1"/>
  <c r="AC121" i="30"/>
  <c r="AE121" i="30"/>
  <c r="AA52" i="30"/>
  <c r="AC214" i="32"/>
  <c r="AC85" i="31"/>
  <c r="AE85" i="31"/>
  <c r="AF85" i="31" s="1"/>
  <c r="AI83" i="30"/>
  <c r="S83" i="30"/>
  <c r="T83" i="30" s="1"/>
  <c r="W83" i="30" s="1"/>
  <c r="X83" i="30" s="1"/>
  <c r="AJ83" i="30"/>
  <c r="P83" i="30"/>
  <c r="Q83" i="30" s="1"/>
  <c r="AB83" i="30"/>
  <c r="Q62" i="28"/>
  <c r="AC56" i="28"/>
  <c r="AE56" i="28"/>
  <c r="AF56" i="28" s="1"/>
  <c r="AC128" i="32"/>
  <c r="AJ166" i="32"/>
  <c r="S166" i="32"/>
  <c r="T166" i="32" s="1"/>
  <c r="W166" i="32" s="1"/>
  <c r="X166" i="32" s="1"/>
  <c r="AI166" i="32"/>
  <c r="AB166" i="32"/>
  <c r="P166" i="32"/>
  <c r="Q166" i="32"/>
  <c r="AC88" i="31"/>
  <c r="AE88" i="31"/>
  <c r="AF88" i="31" s="1"/>
  <c r="AB196" i="32"/>
  <c r="P196" i="32"/>
  <c r="Q196" i="32" s="1"/>
  <c r="W196" i="32"/>
  <c r="X196" i="32" s="1"/>
  <c r="S196" i="32"/>
  <c r="T196" i="32" s="1"/>
  <c r="AJ196" i="32"/>
  <c r="AI196" i="32"/>
  <c r="AC112" i="31"/>
  <c r="AE112" i="31"/>
  <c r="AF112" i="31" s="1"/>
  <c r="AE51" i="28"/>
  <c r="AF51" i="28" s="1"/>
  <c r="AC51" i="28"/>
  <c r="Z101" i="28"/>
  <c r="AA101" i="28" s="1"/>
  <c r="Z90" i="33"/>
  <c r="AC197" i="33"/>
  <c r="AE197" i="33"/>
  <c r="AF197" i="33" s="1"/>
  <c r="Q75" i="32"/>
  <c r="Z75" i="32"/>
  <c r="AA75" i="32" s="1"/>
  <c r="Z157" i="31"/>
  <c r="AA157" i="31" s="1"/>
  <c r="AC159" i="31"/>
  <c r="AA99" i="28"/>
  <c r="Z202" i="28"/>
  <c r="AA202" i="28" s="1"/>
  <c r="AJ136" i="30"/>
  <c r="S136" i="30"/>
  <c r="T136" i="30" s="1"/>
  <c r="W136" i="30" s="1"/>
  <c r="X136" i="30" s="1"/>
  <c r="AI136" i="30"/>
  <c r="AB136" i="30"/>
  <c r="P136" i="30"/>
  <c r="Q136" i="30" s="1"/>
  <c r="AC189" i="31"/>
  <c r="AE189" i="31"/>
  <c r="AF189" i="31" s="1"/>
  <c r="P211" i="30"/>
  <c r="AJ96" i="30"/>
  <c r="X96" i="30"/>
  <c r="AI96" i="30"/>
  <c r="S96" i="30"/>
  <c r="T96" i="30" s="1"/>
  <c r="AB96" i="30"/>
  <c r="P96" i="30"/>
  <c r="Q96" i="30" s="1"/>
  <c r="W96" i="30"/>
  <c r="Z113" i="31"/>
  <c r="AA113" i="31" s="1"/>
  <c r="AC154" i="31"/>
  <c r="AE154" i="31"/>
  <c r="AF154" i="31" s="1"/>
  <c r="Z183" i="28"/>
  <c r="AA183" i="28" s="1"/>
  <c r="R24" i="28"/>
  <c r="U24" i="28" s="1"/>
  <c r="AB222" i="33"/>
  <c r="AC222" i="33" s="1"/>
  <c r="AI222" i="33"/>
  <c r="S222" i="33"/>
  <c r="T222" i="33" s="1"/>
  <c r="AJ222" i="33"/>
  <c r="W222" i="33"/>
  <c r="X222" i="33" s="1"/>
  <c r="P222" i="33"/>
  <c r="S190" i="30"/>
  <c r="T190" i="30" s="1"/>
  <c r="W190" i="30" s="1"/>
  <c r="X190" i="30" s="1"/>
  <c r="AI190" i="30"/>
  <c r="AJ190" i="30"/>
  <c r="AB190" i="30"/>
  <c r="P190" i="30"/>
  <c r="AC99" i="31"/>
  <c r="AE99" i="31"/>
  <c r="AF99" i="31" s="1"/>
  <c r="Z92" i="28"/>
  <c r="AA92" i="28" s="1"/>
  <c r="P123" i="33"/>
  <c r="AI123" i="33"/>
  <c r="S123" i="33"/>
  <c r="T123" i="33" s="1"/>
  <c r="AJ123" i="33"/>
  <c r="AB123" i="33"/>
  <c r="W123" i="33"/>
  <c r="X123" i="33" s="1"/>
  <c r="AC149" i="31"/>
  <c r="AE149" i="31"/>
  <c r="AF149" i="31" s="1"/>
  <c r="S25" i="28"/>
  <c r="V25" i="28" s="1"/>
  <c r="AI65" i="30"/>
  <c r="AJ65" i="30"/>
  <c r="S65" i="30"/>
  <c r="T65" i="30" s="1"/>
  <c r="W65" i="30" s="1"/>
  <c r="X65" i="30" s="1"/>
  <c r="P65" i="30"/>
  <c r="AB65" i="30"/>
  <c r="AC156" i="32"/>
  <c r="AE156" i="32"/>
  <c r="AF156" i="32" s="1"/>
  <c r="Z136" i="28"/>
  <c r="AA136" i="28" s="1"/>
  <c r="S102" i="33"/>
  <c r="T102" i="33" s="1"/>
  <c r="AJ102" i="33"/>
  <c r="AI102" i="33"/>
  <c r="O9" i="33"/>
  <c r="AB102" i="33"/>
  <c r="AC102" i="33" s="1"/>
  <c r="P102" i="33"/>
  <c r="W102" i="33"/>
  <c r="X102" i="33" s="1"/>
  <c r="AI187" i="30"/>
  <c r="AJ187" i="30"/>
  <c r="S187" i="30"/>
  <c r="T187" i="30" s="1"/>
  <c r="W187" i="30" s="1"/>
  <c r="X187" i="30" s="1"/>
  <c r="P187" i="30"/>
  <c r="Q187" i="30" s="1"/>
  <c r="AB187" i="30"/>
  <c r="AC175" i="31"/>
  <c r="AE175" i="31"/>
  <c r="AF175" i="31" s="1"/>
  <c r="AC225" i="28"/>
  <c r="AE225" i="28"/>
  <c r="AF225" i="28" s="1"/>
  <c r="AC71" i="30"/>
  <c r="Q74" i="30"/>
  <c r="Z74" i="30"/>
  <c r="AA74" i="30" s="1"/>
  <c r="AC180" i="31"/>
  <c r="AE180" i="31"/>
  <c r="AF180" i="31" s="1"/>
  <c r="AA176" i="28"/>
  <c r="Q115" i="28"/>
  <c r="Z115" i="28"/>
  <c r="Z106" i="31"/>
  <c r="AA106" i="31" s="1"/>
  <c r="AE103" i="28"/>
  <c r="AF103" i="28" s="1"/>
  <c r="AC103" i="28"/>
  <c r="Q55" i="30"/>
  <c r="AC100" i="31"/>
  <c r="AE100" i="31"/>
  <c r="AF100" i="31" s="1"/>
  <c r="Q160" i="28"/>
  <c r="Z160" i="28"/>
  <c r="Z139" i="28"/>
  <c r="Z86" i="33"/>
  <c r="Z137" i="33"/>
  <c r="P64" i="30"/>
  <c r="Z97" i="30"/>
  <c r="AA97" i="30" s="1"/>
  <c r="Y197" i="27"/>
  <c r="AF99" i="32"/>
  <c r="AA99" i="32"/>
  <c r="Z84" i="31"/>
  <c r="AA84" i="31" s="1"/>
  <c r="Q192" i="31"/>
  <c r="AC55" i="30"/>
  <c r="AE55" i="30"/>
  <c r="AF55" i="30" s="1"/>
  <c r="AC70" i="30"/>
  <c r="AE70" i="30"/>
  <c r="AF70" i="30" s="1"/>
  <c r="S27" i="28"/>
  <c r="V27" i="28" s="1"/>
  <c r="Z69" i="31"/>
  <c r="AA69" i="31" s="1"/>
  <c r="AJ134" i="33"/>
  <c r="S134" i="33"/>
  <c r="T134" i="33" s="1"/>
  <c r="W134" i="33" s="1"/>
  <c r="X134" i="33" s="1"/>
  <c r="AI134" i="33"/>
  <c r="P134" i="33"/>
  <c r="Z134" i="33" s="1"/>
  <c r="AA134" i="33" s="1"/>
  <c r="AB134" i="33"/>
  <c r="Q112" i="28"/>
  <c r="Z112" i="28"/>
  <c r="Z69" i="28"/>
  <c r="Z64" i="28"/>
  <c r="AA64" i="28" s="1"/>
  <c r="Q116" i="31"/>
  <c r="AA220" i="33"/>
  <c r="Q132" i="28"/>
  <c r="P161" i="32"/>
  <c r="AI162" i="30"/>
  <c r="AJ162" i="30"/>
  <c r="S162" i="30"/>
  <c r="T162" i="30" s="1"/>
  <c r="AB162" i="30"/>
  <c r="W162" i="30"/>
  <c r="X162" i="30" s="1"/>
  <c r="P162" i="30"/>
  <c r="AC123" i="28"/>
  <c r="AE123" i="28"/>
  <c r="AF123" i="28" s="1"/>
  <c r="AC100" i="28"/>
  <c r="AE100" i="28"/>
  <c r="AF100" i="28" s="1"/>
  <c r="Z223" i="31"/>
  <c r="AA223" i="31" s="1"/>
  <c r="AC104" i="31"/>
  <c r="AA133" i="31"/>
  <c r="R26" i="28"/>
  <c r="U26" i="28" s="1"/>
  <c r="S153" i="32"/>
  <c r="T153" i="32" s="1"/>
  <c r="AI153" i="32"/>
  <c r="AJ153" i="32"/>
  <c r="AB153" i="32"/>
  <c r="P153" i="32"/>
  <c r="Q153" i="32" s="1"/>
  <c r="W153" i="32"/>
  <c r="X153" i="32" s="1"/>
  <c r="Y128" i="32"/>
  <c r="X123" i="31"/>
  <c r="Q111" i="28"/>
  <c r="Z111" i="28"/>
  <c r="AA111" i="28" s="1"/>
  <c r="Y121" i="30"/>
  <c r="Z94" i="33"/>
  <c r="Z162" i="33"/>
  <c r="AA162" i="33" s="1"/>
  <c r="Q204" i="31"/>
  <c r="Z204" i="31"/>
  <c r="AA204" i="31" s="1"/>
  <c r="Z218" i="28"/>
  <c r="AA218" i="28" s="1"/>
  <c r="Z213" i="28"/>
  <c r="AI198" i="30"/>
  <c r="AJ198" i="30"/>
  <c r="S198" i="30"/>
  <c r="T198" i="30" s="1"/>
  <c r="P198" i="30"/>
  <c r="Q198" i="30" s="1"/>
  <c r="W198" i="30"/>
  <c r="X198" i="30" s="1"/>
  <c r="AB198" i="30"/>
  <c r="R22" i="28"/>
  <c r="U22" i="28" s="1"/>
  <c r="AC170" i="30"/>
  <c r="AC64" i="30"/>
  <c r="Q102" i="31"/>
  <c r="Z183" i="31"/>
  <c r="AA183" i="31" s="1"/>
  <c r="S25" i="31"/>
  <c r="V25" i="31" s="1"/>
  <c r="Q152" i="31"/>
  <c r="AC151" i="28"/>
  <c r="AE151" i="28"/>
  <c r="AF151" i="28" s="1"/>
  <c r="AI167" i="33"/>
  <c r="S167" i="33"/>
  <c r="T167" i="33" s="1"/>
  <c r="W167" i="33" s="1"/>
  <c r="X167" i="33" s="1"/>
  <c r="AJ167" i="33"/>
  <c r="Q167" i="33"/>
  <c r="AB167" i="33"/>
  <c r="P167" i="33"/>
  <c r="AA70" i="28"/>
  <c r="AI120" i="33"/>
  <c r="AJ120" i="33"/>
  <c r="S120" i="33"/>
  <c r="T120" i="33" s="1"/>
  <c r="W120" i="33" s="1"/>
  <c r="X120" i="33" s="1"/>
  <c r="P120" i="33"/>
  <c r="AB120" i="33"/>
  <c r="AA145" i="31"/>
  <c r="AI171" i="30"/>
  <c r="AJ171" i="30"/>
  <c r="S171" i="30"/>
  <c r="T171" i="30" s="1"/>
  <c r="AB171" i="30"/>
  <c r="W171" i="30"/>
  <c r="X171" i="30" s="1"/>
  <c r="P171" i="30"/>
  <c r="Z98" i="32"/>
  <c r="AA98" i="32" s="1"/>
  <c r="Q98" i="32"/>
  <c r="AC140" i="31"/>
  <c r="AE140" i="31"/>
  <c r="AF140" i="31" s="1"/>
  <c r="Z51" i="32"/>
  <c r="AA51" i="32" s="1"/>
  <c r="Q51" i="32"/>
  <c r="AC83" i="28"/>
  <c r="AE83" i="28"/>
  <c r="AF83" i="28" s="1"/>
  <c r="Q217" i="33"/>
  <c r="AJ165" i="33"/>
  <c r="S165" i="33"/>
  <c r="T165" i="33" s="1"/>
  <c r="AI165" i="33"/>
  <c r="W165" i="33"/>
  <c r="X165" i="33" s="1"/>
  <c r="P165" i="33"/>
  <c r="Q165" i="33" s="1"/>
  <c r="AB165" i="33"/>
  <c r="AC132" i="31"/>
  <c r="AE132" i="31"/>
  <c r="AF132" i="31" s="1"/>
  <c r="AJ216" i="33"/>
  <c r="AI216" i="33"/>
  <c r="S216" i="33"/>
  <c r="T216" i="33" s="1"/>
  <c r="W216" i="33" s="1"/>
  <c r="X216" i="33" s="1"/>
  <c r="P216" i="33"/>
  <c r="AB216" i="33"/>
  <c r="AC216" i="33" s="1"/>
  <c r="S76" i="32"/>
  <c r="T76" i="32" s="1"/>
  <c r="AJ76" i="32"/>
  <c r="AI76" i="32"/>
  <c r="W76" i="32"/>
  <c r="X76" i="32" s="1"/>
  <c r="P76" i="32"/>
  <c r="AB76" i="32"/>
  <c r="Q76" i="32"/>
  <c r="Q79" i="31"/>
  <c r="Q140" i="28"/>
  <c r="Z140" i="28"/>
  <c r="AA140" i="28" s="1"/>
  <c r="AC131" i="28"/>
  <c r="AE131" i="28"/>
  <c r="AF131" i="28" s="1"/>
  <c r="AC67" i="28"/>
  <c r="AI201" i="30"/>
  <c r="AJ201" i="30"/>
  <c r="S201" i="30"/>
  <c r="T201" i="30" s="1"/>
  <c r="P201" i="30"/>
  <c r="W201" i="30"/>
  <c r="X201" i="30" s="1"/>
  <c r="AB201" i="30"/>
  <c r="AC159" i="30"/>
  <c r="AI67" i="33"/>
  <c r="S67" i="33"/>
  <c r="T67" i="33" s="1"/>
  <c r="W67" i="33" s="1"/>
  <c r="X67" i="33" s="1"/>
  <c r="AJ67" i="33"/>
  <c r="AB67" i="33"/>
  <c r="P67" i="33"/>
  <c r="AJ173" i="33"/>
  <c r="Q173" i="33"/>
  <c r="AI173" i="33"/>
  <c r="S173" i="33"/>
  <c r="T173" i="33" s="1"/>
  <c r="AB173" i="33"/>
  <c r="P173" i="33"/>
  <c r="W173" i="33"/>
  <c r="X173" i="33" s="1"/>
  <c r="AJ164" i="30"/>
  <c r="AI164" i="30"/>
  <c r="S164" i="30"/>
  <c r="T164" i="30" s="1"/>
  <c r="W164" i="30" s="1"/>
  <c r="X164" i="30" s="1"/>
  <c r="AB164" i="30"/>
  <c r="P164" i="30"/>
  <c r="Q164" i="30" s="1"/>
  <c r="Q210" i="31"/>
  <c r="Z210" i="31"/>
  <c r="AA210" i="31" s="1"/>
  <c r="AJ209" i="30"/>
  <c r="S209" i="30"/>
  <c r="T209" i="30" s="1"/>
  <c r="W209" i="30" s="1"/>
  <c r="X209" i="30" s="1"/>
  <c r="AI209" i="30"/>
  <c r="AB209" i="30"/>
  <c r="P209" i="30"/>
  <c r="Q209" i="30" s="1"/>
  <c r="Z85" i="28"/>
  <c r="AA85" i="28" s="1"/>
  <c r="Z120" i="28"/>
  <c r="AI148" i="30"/>
  <c r="Q148" i="30"/>
  <c r="S148" i="30"/>
  <c r="T148" i="30" s="1"/>
  <c r="AJ148" i="30"/>
  <c r="AB148" i="30"/>
  <c r="P148" i="30"/>
  <c r="W148" i="30"/>
  <c r="X148" i="30" s="1"/>
  <c r="Z65" i="32"/>
  <c r="Q65" i="32"/>
  <c r="AC195" i="31"/>
  <c r="AE195" i="31"/>
  <c r="AF195" i="31" s="1"/>
  <c r="Q128" i="30"/>
  <c r="AI99" i="30"/>
  <c r="AJ99" i="30"/>
  <c r="S99" i="30"/>
  <c r="T99" i="30" s="1"/>
  <c r="W99" i="30"/>
  <c r="X99" i="30" s="1"/>
  <c r="P99" i="30"/>
  <c r="Z99" i="30" s="1"/>
  <c r="AA99" i="30" s="1"/>
  <c r="AB99" i="30"/>
  <c r="AC134" i="31"/>
  <c r="AE134" i="31"/>
  <c r="AF134" i="31" s="1"/>
  <c r="AA107" i="31"/>
  <c r="AJ150" i="33"/>
  <c r="S150" i="33"/>
  <c r="T150" i="33" s="1"/>
  <c r="AI150" i="33"/>
  <c r="W150" i="33"/>
  <c r="X150" i="33" s="1"/>
  <c r="P150" i="33"/>
  <c r="Q150" i="33" s="1"/>
  <c r="AB150" i="33"/>
  <c r="AC85" i="30"/>
  <c r="AI175" i="32"/>
  <c r="AJ175" i="32"/>
  <c r="S175" i="32"/>
  <c r="T175" i="32" s="1"/>
  <c r="P175" i="32"/>
  <c r="W175" i="32"/>
  <c r="X175" i="32" s="1"/>
  <c r="AB175" i="32"/>
  <c r="Q224" i="31"/>
  <c r="AI183" i="30"/>
  <c r="AJ183" i="30"/>
  <c r="S183" i="30"/>
  <c r="T183" i="30" s="1"/>
  <c r="W183" i="30" s="1"/>
  <c r="X183" i="30" s="1"/>
  <c r="P183" i="30"/>
  <c r="Q183" i="30" s="1"/>
  <c r="AB183" i="30"/>
  <c r="R23" i="31"/>
  <c r="U23" i="31" s="1"/>
  <c r="P75" i="33"/>
  <c r="Q75" i="33" s="1"/>
  <c r="AI75" i="33"/>
  <c r="S75" i="33"/>
  <c r="T75" i="33" s="1"/>
  <c r="AJ75" i="33"/>
  <c r="W75" i="33"/>
  <c r="X75" i="33" s="1"/>
  <c r="AB75" i="33"/>
  <c r="AC209" i="31"/>
  <c r="AE209" i="31"/>
  <c r="AF209" i="31" s="1"/>
  <c r="S120" i="30"/>
  <c r="T120" i="30" s="1"/>
  <c r="W120" i="30" s="1"/>
  <c r="X120" i="30" s="1"/>
  <c r="AJ120" i="30"/>
  <c r="AI120" i="30"/>
  <c r="AB120" i="30"/>
  <c r="P120" i="30"/>
  <c r="AC83" i="31"/>
  <c r="AE83" i="31"/>
  <c r="AF83" i="31" s="1"/>
  <c r="Q51" i="31"/>
  <c r="Z95" i="33"/>
  <c r="AC78" i="31"/>
  <c r="AE78" i="31"/>
  <c r="AF78" i="31" s="1"/>
  <c r="Z108" i="28"/>
  <c r="AC129" i="28"/>
  <c r="AE129" i="28"/>
  <c r="AF129" i="28" s="1"/>
  <c r="AI184" i="33"/>
  <c r="AJ184" i="33"/>
  <c r="S184" i="33"/>
  <c r="T184" i="33" s="1"/>
  <c r="W184" i="33" s="1"/>
  <c r="X184" i="33" s="1"/>
  <c r="Q184" i="33"/>
  <c r="AB184" i="33"/>
  <c r="AE75" i="30"/>
  <c r="AF75" i="30" s="1"/>
  <c r="AC110" i="30"/>
  <c r="AC190" i="28"/>
  <c r="AE190" i="28"/>
  <c r="AF190" i="28" s="1"/>
  <c r="Q56" i="31"/>
  <c r="AC126" i="28"/>
  <c r="AE126" i="28"/>
  <c r="AF126" i="28" s="1"/>
  <c r="AJ210" i="30"/>
  <c r="AI210" i="30"/>
  <c r="S210" i="30"/>
  <c r="T210" i="30" s="1"/>
  <c r="W210" i="30" s="1"/>
  <c r="X210" i="30" s="1"/>
  <c r="P210" i="30"/>
  <c r="AB210" i="30"/>
  <c r="Z52" i="31"/>
  <c r="AA52" i="31" s="1"/>
  <c r="Q147" i="28"/>
  <c r="Z147" i="28"/>
  <c r="AA147" i="28" s="1"/>
  <c r="S22" i="31"/>
  <c r="V22" i="31" s="1"/>
  <c r="Q144" i="31"/>
  <c r="Z158" i="28"/>
  <c r="Z128" i="32"/>
  <c r="Q128" i="32"/>
  <c r="Y165" i="32"/>
  <c r="Z96" i="31"/>
  <c r="AA96" i="31" s="1"/>
  <c r="Z159" i="31"/>
  <c r="AA159" i="31" s="1"/>
  <c r="Q202" i="28"/>
  <c r="AI191" i="33"/>
  <c r="AJ191" i="33"/>
  <c r="S191" i="33"/>
  <c r="T191" i="33" s="1"/>
  <c r="W191" i="33" s="1"/>
  <c r="X191" i="33" s="1"/>
  <c r="P191" i="33"/>
  <c r="AB191" i="33"/>
  <c r="AJ200" i="32"/>
  <c r="S200" i="32"/>
  <c r="T200" i="32" s="1"/>
  <c r="AI200" i="32"/>
  <c r="AB200" i="32"/>
  <c r="P200" i="32"/>
  <c r="Z200" i="32" s="1"/>
  <c r="AA200" i="32" s="1"/>
  <c r="W200" i="32"/>
  <c r="X200" i="32" s="1"/>
  <c r="Z138" i="31"/>
  <c r="AA138" i="31" s="1"/>
  <c r="AA189" i="31"/>
  <c r="Z191" i="30"/>
  <c r="P161" i="30"/>
  <c r="AI119" i="30"/>
  <c r="AJ119" i="30"/>
  <c r="S119" i="30"/>
  <c r="T119" i="30" s="1"/>
  <c r="W119" i="30" s="1"/>
  <c r="X119" i="30" s="1"/>
  <c r="Q119" i="30"/>
  <c r="AB119" i="30"/>
  <c r="P119" i="30"/>
  <c r="AA201" i="28"/>
  <c r="AI148" i="33"/>
  <c r="AJ148" i="33"/>
  <c r="S148" i="33"/>
  <c r="T148" i="33" s="1"/>
  <c r="P148" i="33"/>
  <c r="AB148" i="33"/>
  <c r="W148" i="33"/>
  <c r="X148" i="33" s="1"/>
  <c r="AJ186" i="33"/>
  <c r="AI186" i="33"/>
  <c r="S186" i="33"/>
  <c r="T186" i="33" s="1"/>
  <c r="W186" i="33" s="1"/>
  <c r="X186" i="33" s="1"/>
  <c r="AB186" i="33"/>
  <c r="P186" i="33"/>
  <c r="Q114" i="30"/>
  <c r="AC224" i="28"/>
  <c r="AE224" i="28"/>
  <c r="AF224" i="28" s="1"/>
  <c r="AC92" i="28"/>
  <c r="AE92" i="28"/>
  <c r="AF92" i="28" s="1"/>
  <c r="AJ197" i="30"/>
  <c r="AI197" i="30"/>
  <c r="S197" i="30"/>
  <c r="T197" i="30" s="1"/>
  <c r="W197" i="30"/>
  <c r="X197" i="30" s="1"/>
  <c r="AB197" i="30"/>
  <c r="P197" i="30"/>
  <c r="Q197" i="30" s="1"/>
  <c r="AA204" i="28"/>
  <c r="P166" i="30"/>
  <c r="AC201" i="31"/>
  <c r="AC200" i="31"/>
  <c r="AE200" i="31"/>
  <c r="AF200" i="31" s="1"/>
  <c r="AC136" i="28"/>
  <c r="AE136" i="28"/>
  <c r="AF136" i="28" s="1"/>
  <c r="AJ125" i="33"/>
  <c r="AI125" i="33"/>
  <c r="S125" i="33"/>
  <c r="T125" i="33" s="1"/>
  <c r="W125" i="33"/>
  <c r="X125" i="33" s="1"/>
  <c r="AB125" i="33"/>
  <c r="P125" i="33"/>
  <c r="AI56" i="30"/>
  <c r="AJ56" i="30"/>
  <c r="S56" i="30"/>
  <c r="T56" i="30" s="1"/>
  <c r="W56" i="30"/>
  <c r="X56" i="30" s="1"/>
  <c r="P56" i="30"/>
  <c r="Z56" i="30" s="1"/>
  <c r="AA56" i="30" s="1"/>
  <c r="AB56" i="30"/>
  <c r="AA131" i="31"/>
  <c r="AC155" i="31"/>
  <c r="AE155" i="31"/>
  <c r="AF155" i="31" s="1"/>
  <c r="AI159" i="33"/>
  <c r="AJ159" i="33"/>
  <c r="S159" i="33"/>
  <c r="T159" i="33" s="1"/>
  <c r="W159" i="33" s="1"/>
  <c r="X159" i="33" s="1"/>
  <c r="P159" i="33"/>
  <c r="AB159" i="33"/>
  <c r="Q67" i="31"/>
  <c r="Z107" i="28"/>
  <c r="Y216" i="33"/>
  <c r="AC156" i="31"/>
  <c r="AE156" i="31"/>
  <c r="AF156" i="31" s="1"/>
  <c r="AC59" i="31"/>
  <c r="AE59" i="31"/>
  <c r="AF59" i="31" s="1"/>
  <c r="AC151" i="30"/>
  <c r="AE151" i="30"/>
  <c r="AF151" i="30" s="1"/>
  <c r="Z223" i="30"/>
  <c r="AA223" i="30" s="1"/>
  <c r="Z122" i="31"/>
  <c r="AA122" i="31" s="1"/>
  <c r="Z120" i="31"/>
  <c r="AA120" i="31" s="1"/>
  <c r="AA221" i="28"/>
  <c r="Q179" i="30"/>
  <c r="P63" i="32"/>
  <c r="AA178" i="31"/>
  <c r="Z145" i="28"/>
  <c r="Z95" i="28"/>
  <c r="AB109" i="32"/>
  <c r="P109" i="32"/>
  <c r="Q109" i="32" s="1"/>
  <c r="AI109" i="32"/>
  <c r="S109" i="32"/>
  <c r="T109" i="32" s="1"/>
  <c r="W109" i="32" s="1"/>
  <c r="X109" i="32" s="1"/>
  <c r="AJ109" i="32"/>
  <c r="AE132" i="30"/>
  <c r="AF132" i="30" s="1"/>
  <c r="Z217" i="32"/>
  <c r="AE163" i="30"/>
  <c r="AF163" i="30" s="1"/>
  <c r="AE175" i="30"/>
  <c r="AF175" i="30" s="1"/>
  <c r="AC114" i="30"/>
  <c r="AE114" i="30"/>
  <c r="AF114" i="30" s="1"/>
  <c r="P142" i="30"/>
  <c r="Q204" i="30"/>
  <c r="Z204" i="30"/>
  <c r="AC92" i="30"/>
  <c r="Q142" i="31"/>
  <c r="Z142" i="31"/>
  <c r="AA142" i="31" s="1"/>
  <c r="AC172" i="28"/>
  <c r="AE172" i="28"/>
  <c r="AF172" i="28" s="1"/>
  <c r="AC57" i="33"/>
  <c r="AE57" i="33"/>
  <c r="AF57" i="33" s="1"/>
  <c r="Q146" i="28"/>
  <c r="Z146" i="28"/>
  <c r="AA146" i="28" s="1"/>
  <c r="AB144" i="32"/>
  <c r="AC144" i="32" s="1"/>
  <c r="P144" i="32"/>
  <c r="AI144" i="32"/>
  <c r="R25" i="32" s="1"/>
  <c r="U25" i="32" s="1"/>
  <c r="S144" i="32"/>
  <c r="T144" i="32" s="1"/>
  <c r="W144" i="32" s="1"/>
  <c r="X144" i="32" s="1"/>
  <c r="AJ144" i="32"/>
  <c r="AC188" i="31"/>
  <c r="AE188" i="31"/>
  <c r="AF188" i="31" s="1"/>
  <c r="AC96" i="28"/>
  <c r="AE96" i="28"/>
  <c r="AF96" i="28" s="1"/>
  <c r="AC86" i="28"/>
  <c r="AE86" i="28"/>
  <c r="AF86" i="28" s="1"/>
  <c r="AC107" i="33"/>
  <c r="AI125" i="32"/>
  <c r="R24" i="32" s="1"/>
  <c r="U24" i="32" s="1"/>
  <c r="S125" i="32"/>
  <c r="T125" i="32" s="1"/>
  <c r="AJ125" i="32"/>
  <c r="P125" i="32"/>
  <c r="Q125" i="32" s="1"/>
  <c r="W125" i="32"/>
  <c r="X125" i="32" s="1"/>
  <c r="AB125" i="32"/>
  <c r="Q115" i="32"/>
  <c r="Z115" i="32"/>
  <c r="AC76" i="28"/>
  <c r="AE76" i="28"/>
  <c r="AF76" i="28" s="1"/>
  <c r="AC162" i="31"/>
  <c r="AE162" i="31"/>
  <c r="AF162" i="31" s="1"/>
  <c r="AC130" i="31"/>
  <c r="AE130" i="31"/>
  <c r="AF130" i="31" s="1"/>
  <c r="AC190" i="33"/>
  <c r="AE190" i="33"/>
  <c r="AF190" i="33" s="1"/>
  <c r="AC139" i="30"/>
  <c r="AH195" i="30"/>
  <c r="AG195" i="30"/>
  <c r="AH206" i="30"/>
  <c r="AG206" i="30"/>
  <c r="Z110" i="31"/>
  <c r="AA110" i="31" s="1"/>
  <c r="AC137" i="31"/>
  <c r="AE137" i="31"/>
  <c r="AF137" i="31" s="1"/>
  <c r="AA177" i="28"/>
  <c r="Q104" i="31"/>
  <c r="Z104" i="31"/>
  <c r="AA104" i="31" s="1"/>
  <c r="Q106" i="28"/>
  <c r="Z106" i="28"/>
  <c r="Q164" i="28"/>
  <c r="Z164" i="28"/>
  <c r="AA164" i="28" s="1"/>
  <c r="AC146" i="31"/>
  <c r="AE146" i="31"/>
  <c r="AF146" i="31" s="1"/>
  <c r="AA196" i="31"/>
  <c r="Q188" i="28"/>
  <c r="Z188" i="28"/>
  <c r="AA197" i="33"/>
  <c r="Z109" i="33"/>
  <c r="AC182" i="31"/>
  <c r="AE182" i="31"/>
  <c r="AF182" i="31" s="1"/>
  <c r="Q157" i="28"/>
  <c r="Z157" i="28"/>
  <c r="Z58" i="28"/>
  <c r="AJ152" i="33"/>
  <c r="AI152" i="33"/>
  <c r="S152" i="33"/>
  <c r="T152" i="33" s="1"/>
  <c r="O11" i="33"/>
  <c r="P152" i="33"/>
  <c r="W152" i="33"/>
  <c r="X152" i="33" s="1"/>
  <c r="AB152" i="33"/>
  <c r="AJ157" i="30"/>
  <c r="S157" i="30"/>
  <c r="T157" i="30" s="1"/>
  <c r="W157" i="30" s="1"/>
  <c r="X157" i="30" s="1"/>
  <c r="AI157" i="30"/>
  <c r="AB157" i="30"/>
  <c r="P157" i="30"/>
  <c r="Z60" i="31"/>
  <c r="Z187" i="31"/>
  <c r="AA187" i="31" s="1"/>
  <c r="AC52" i="28"/>
  <c r="AE52" i="28"/>
  <c r="AF52" i="28" s="1"/>
  <c r="AC196" i="33"/>
  <c r="AE196" i="33"/>
  <c r="AF196" i="33" s="1"/>
  <c r="P85" i="30"/>
  <c r="R27" i="31"/>
  <c r="U27" i="31" s="1"/>
  <c r="S26" i="31"/>
  <c r="V26" i="31" s="1"/>
  <c r="S193" i="33"/>
  <c r="T193" i="33" s="1"/>
  <c r="W193" i="33" s="1"/>
  <c r="X193" i="33" s="1"/>
  <c r="AI193" i="33"/>
  <c r="AJ193" i="33"/>
  <c r="P193" i="33"/>
  <c r="AB193" i="33"/>
  <c r="AI130" i="30"/>
  <c r="S130" i="30"/>
  <c r="T130" i="30" s="1"/>
  <c r="AJ130" i="30"/>
  <c r="P130" i="30"/>
  <c r="AB130" i="30"/>
  <c r="W130" i="30"/>
  <c r="X130" i="30" s="1"/>
  <c r="Z87" i="28"/>
  <c r="Q222" i="32"/>
  <c r="Z222" i="32"/>
  <c r="R28" i="31"/>
  <c r="U28" i="31" s="1"/>
  <c r="AE154" i="28"/>
  <c r="AF154" i="28" s="1"/>
  <c r="AA154" i="28"/>
  <c r="AC211" i="28"/>
  <c r="AE211" i="28"/>
  <c r="AF211" i="28" s="1"/>
  <c r="AC130" i="32"/>
  <c r="AE130" i="32"/>
  <c r="AF130" i="32" s="1"/>
  <c r="AC124" i="31"/>
  <c r="AE124" i="31"/>
  <c r="AF124" i="31" s="1"/>
  <c r="AB114" i="33"/>
  <c r="AJ114" i="33"/>
  <c r="AI114" i="33"/>
  <c r="S114" i="33"/>
  <c r="T114" i="33" s="1"/>
  <c r="W114" i="33" s="1"/>
  <c r="X114" i="33" s="1"/>
  <c r="P114" i="33"/>
  <c r="AC117" i="31"/>
  <c r="AE117" i="31"/>
  <c r="AF117" i="31" s="1"/>
  <c r="AC79" i="31"/>
  <c r="AE79" i="31"/>
  <c r="AF79" i="31" s="1"/>
  <c r="Z67" i="28"/>
  <c r="AA67" i="28" s="1"/>
  <c r="AC80" i="30"/>
  <c r="AE80" i="30"/>
  <c r="AF80" i="30" s="1"/>
  <c r="S110" i="33"/>
  <c r="T110" i="33" s="1"/>
  <c r="AI110" i="33"/>
  <c r="AJ110" i="33"/>
  <c r="AB110" i="33"/>
  <c r="AC110" i="33" s="1"/>
  <c r="W110" i="33"/>
  <c r="X110" i="33" s="1"/>
  <c r="P110" i="33"/>
  <c r="Q110" i="33" s="1"/>
  <c r="AJ143" i="30"/>
  <c r="AI143" i="30"/>
  <c r="S143" i="30"/>
  <c r="T143" i="30" s="1"/>
  <c r="W143" i="30" s="1"/>
  <c r="X143" i="30" s="1"/>
  <c r="P143" i="30"/>
  <c r="AB143" i="30"/>
  <c r="AJ221" i="30"/>
  <c r="S221" i="30"/>
  <c r="T221" i="30" s="1"/>
  <c r="AI221" i="30"/>
  <c r="AB221" i="30"/>
  <c r="P221" i="30"/>
  <c r="W221" i="30"/>
  <c r="X221" i="30" s="1"/>
  <c r="Z197" i="31"/>
  <c r="AA197" i="31" s="1"/>
  <c r="AC206" i="31"/>
  <c r="AE206" i="31"/>
  <c r="AF206" i="31" s="1"/>
  <c r="AC145" i="31"/>
  <c r="AE145" i="31"/>
  <c r="AF145" i="31" s="1"/>
  <c r="AE175" i="28"/>
  <c r="AF175" i="28" s="1"/>
  <c r="AC175" i="28"/>
  <c r="S73" i="30"/>
  <c r="T73" i="30" s="1"/>
  <c r="AJ73" i="30"/>
  <c r="AI73" i="30"/>
  <c r="Q73" i="30"/>
  <c r="W73" i="30"/>
  <c r="X73" i="30" s="1"/>
  <c r="P73" i="30"/>
  <c r="AB73" i="30"/>
  <c r="AE72" i="31"/>
  <c r="AF72" i="31" s="1"/>
  <c r="AA72" i="31"/>
  <c r="Z186" i="28"/>
  <c r="Q210" i="28"/>
  <c r="Z210" i="28"/>
  <c r="AA210" i="28" s="1"/>
  <c r="AI165" i="32"/>
  <c r="R26" i="32" s="1"/>
  <c r="U26" i="32" s="1"/>
  <c r="S165" i="32"/>
  <c r="T165" i="32" s="1"/>
  <c r="AJ165" i="32"/>
  <c r="W165" i="32"/>
  <c r="X165" i="32" s="1"/>
  <c r="AB165" i="32"/>
  <c r="P165" i="32"/>
  <c r="Q165" i="32"/>
  <c r="AI220" i="30"/>
  <c r="AJ220" i="30"/>
  <c r="S220" i="30"/>
  <c r="T220" i="30" s="1"/>
  <c r="AB220" i="30"/>
  <c r="W220" i="30"/>
  <c r="X220" i="30" s="1"/>
  <c r="P220" i="30"/>
  <c r="Q162" i="28"/>
  <c r="Z162" i="28"/>
  <c r="AA162" i="28" s="1"/>
  <c r="AC118" i="31"/>
  <c r="AI131" i="30"/>
  <c r="AJ131" i="30"/>
  <c r="S131" i="30"/>
  <c r="T131" i="30" s="1"/>
  <c r="W131" i="30" s="1"/>
  <c r="X131" i="30" s="1"/>
  <c r="P131" i="30"/>
  <c r="Z131" i="30" s="1"/>
  <c r="AA131" i="30" s="1"/>
  <c r="AB131" i="30"/>
  <c r="AC107" i="31"/>
  <c r="AE107" i="31"/>
  <c r="AF107" i="31" s="1"/>
  <c r="AI126" i="33"/>
  <c r="S126" i="33"/>
  <c r="T126" i="33" s="1"/>
  <c r="AJ126" i="33"/>
  <c r="X126" i="33"/>
  <c r="P126" i="33"/>
  <c r="Z126" i="33" s="1"/>
  <c r="AA126" i="33" s="1"/>
  <c r="AB126" i="33"/>
  <c r="W126" i="33"/>
  <c r="S208" i="32"/>
  <c r="T208" i="32" s="1"/>
  <c r="W208" i="32" s="1"/>
  <c r="X208" i="32" s="1"/>
  <c r="AJ208" i="32"/>
  <c r="S28" i="32" s="1"/>
  <c r="V28" i="32" s="1"/>
  <c r="AI208" i="32"/>
  <c r="R28" i="32" s="1"/>
  <c r="U28" i="32" s="1"/>
  <c r="P208" i="32"/>
  <c r="Q208" i="32" s="1"/>
  <c r="AB208" i="32"/>
  <c r="Z143" i="28"/>
  <c r="AA98" i="31"/>
  <c r="Z73" i="28"/>
  <c r="AA73" i="28" s="1"/>
  <c r="AC136" i="31"/>
  <c r="AE136" i="31"/>
  <c r="AF136" i="31" s="1"/>
  <c r="AC54" i="28"/>
  <c r="AE54" i="28"/>
  <c r="AF54" i="28" s="1"/>
  <c r="Q203" i="31"/>
  <c r="Q76" i="31"/>
  <c r="Q138" i="28"/>
  <c r="Z138" i="28"/>
  <c r="AA138" i="28" s="1"/>
  <c r="AJ225" i="30"/>
  <c r="S225" i="30"/>
  <c r="T225" i="30" s="1"/>
  <c r="AI225" i="30"/>
  <c r="AB225" i="30"/>
  <c r="W225" i="30"/>
  <c r="X225" i="30" s="1"/>
  <c r="P225" i="30"/>
  <c r="Z225" i="30" s="1"/>
  <c r="AA225" i="30" s="1"/>
  <c r="Z64" i="31"/>
  <c r="AA64" i="31" s="1"/>
  <c r="AJ156" i="33"/>
  <c r="S156" i="33"/>
  <c r="T156" i="33" s="1"/>
  <c r="AI156" i="33"/>
  <c r="AB156" i="33"/>
  <c r="W156" i="33"/>
  <c r="X156" i="33" s="1"/>
  <c r="P156" i="33"/>
  <c r="Z118" i="31"/>
  <c r="AA118" i="31" s="1"/>
  <c r="Q97" i="31"/>
  <c r="Z76" i="30"/>
  <c r="AA76" i="30" s="1"/>
  <c r="Q129" i="30"/>
  <c r="Z129" i="30"/>
  <c r="AA129" i="30" s="1"/>
  <c r="Q85" i="31"/>
  <c r="AC218" i="32"/>
  <c r="S53" i="33"/>
  <c r="T53" i="33" s="1"/>
  <c r="AJ53" i="33"/>
  <c r="AI53" i="33"/>
  <c r="W53" i="33"/>
  <c r="X53" i="33" s="1"/>
  <c r="P53" i="33"/>
  <c r="Q53" i="33" s="1"/>
  <c r="AB53" i="33"/>
  <c r="Z150" i="31"/>
  <c r="AC52" i="31"/>
  <c r="AC161" i="31"/>
  <c r="AE161" i="31"/>
  <c r="AF161" i="31" s="1"/>
  <c r="Z156" i="28"/>
  <c r="AA156" i="28" s="1"/>
  <c r="Q129" i="31"/>
  <c r="Z129" i="31"/>
  <c r="AA129" i="31" s="1"/>
  <c r="AC164" i="31"/>
  <c r="AE164" i="31"/>
  <c r="AF164" i="31" s="1"/>
  <c r="Q185" i="28"/>
  <c r="Z185" i="28"/>
  <c r="AA185" i="28" s="1"/>
  <c r="Q101" i="28"/>
  <c r="AI218" i="30"/>
  <c r="AJ218" i="30"/>
  <c r="S218" i="30"/>
  <c r="T218" i="30" s="1"/>
  <c r="W218" i="30" s="1"/>
  <c r="X218" i="30" s="1"/>
  <c r="AB218" i="30"/>
  <c r="P218" i="30"/>
  <c r="Q218" i="30" s="1"/>
  <c r="AI161" i="32"/>
  <c r="S161" i="32"/>
  <c r="T161" i="32" s="1"/>
  <c r="W161" i="32" s="1"/>
  <c r="X161" i="32" s="1"/>
  <c r="AJ161" i="32"/>
  <c r="S26" i="32" s="1"/>
  <c r="V26" i="32" s="1"/>
  <c r="AB161" i="32"/>
  <c r="Q161" i="32"/>
  <c r="Z221" i="31"/>
  <c r="AA221" i="31" s="1"/>
  <c r="AC124" i="28"/>
  <c r="AE124" i="28"/>
  <c r="AF124" i="28" s="1"/>
  <c r="AJ181" i="33"/>
  <c r="S27" i="33" s="1"/>
  <c r="V27" i="33" s="1"/>
  <c r="S181" i="33"/>
  <c r="T181" i="33" s="1"/>
  <c r="AI181" i="33"/>
  <c r="W181" i="33"/>
  <c r="X181" i="33" s="1"/>
  <c r="AB181" i="33"/>
  <c r="P181" i="33"/>
  <c r="AC112" i="30"/>
  <c r="AA70" i="30"/>
  <c r="P89" i="30"/>
  <c r="S24" i="28"/>
  <c r="V24" i="28" s="1"/>
  <c r="S174" i="33"/>
  <c r="T174" i="33" s="1"/>
  <c r="AJ174" i="33"/>
  <c r="AI174" i="33"/>
  <c r="W174" i="33"/>
  <c r="X174" i="33" s="1"/>
  <c r="P174" i="33"/>
  <c r="AB174" i="33"/>
  <c r="AC174" i="33" s="1"/>
  <c r="AC111" i="32"/>
  <c r="Q224" i="28"/>
  <c r="AI147" i="30"/>
  <c r="AJ147" i="30"/>
  <c r="S147" i="30"/>
  <c r="T147" i="30" s="1"/>
  <c r="AB147" i="30"/>
  <c r="P147" i="30"/>
  <c r="W147" i="30"/>
  <c r="X147" i="30" s="1"/>
  <c r="AC63" i="31"/>
  <c r="AE63" i="31"/>
  <c r="AF63" i="31" s="1"/>
  <c r="Z137" i="28"/>
  <c r="Q207" i="28"/>
  <c r="Z207" i="28"/>
  <c r="AA207" i="28" s="1"/>
  <c r="Q201" i="31"/>
  <c r="Z201" i="31"/>
  <c r="AA201" i="31" s="1"/>
  <c r="S116" i="33"/>
  <c r="T116" i="33" s="1"/>
  <c r="W116" i="33" s="1"/>
  <c r="X116" i="33" s="1"/>
  <c r="AJ116" i="33"/>
  <c r="AI116" i="33"/>
  <c r="AB116" i="33"/>
  <c r="P116" i="33"/>
  <c r="AC167" i="31"/>
  <c r="AE167" i="31"/>
  <c r="AF167" i="31" s="1"/>
  <c r="Q122" i="28"/>
  <c r="Z122" i="28"/>
  <c r="AA122" i="28" s="1"/>
  <c r="Z139" i="33"/>
  <c r="Q146" i="30"/>
  <c r="Q87" i="31"/>
  <c r="Y71" i="29"/>
  <c r="AC129" i="30"/>
  <c r="AE129" i="30"/>
  <c r="AF129" i="30" s="1"/>
  <c r="AC219" i="30"/>
  <c r="AE219" i="30"/>
  <c r="AF219" i="30" s="1"/>
  <c r="S27" i="31"/>
  <c r="V27" i="31" s="1"/>
  <c r="AC213" i="31"/>
  <c r="AE213" i="31"/>
  <c r="AF213" i="31" s="1"/>
  <c r="AC221" i="28"/>
  <c r="AE221" i="28"/>
  <c r="AF221" i="28" s="1"/>
  <c r="AC182" i="28"/>
  <c r="AE182" i="28"/>
  <c r="AF182" i="28" s="1"/>
  <c r="Q119" i="33"/>
  <c r="AC128" i="33"/>
  <c r="AE128" i="33"/>
  <c r="AF128" i="33" s="1"/>
  <c r="AJ166" i="33"/>
  <c r="AI166" i="33"/>
  <c r="S166" i="33"/>
  <c r="T166" i="33" s="1"/>
  <c r="W166" i="33" s="1"/>
  <c r="X166" i="33" s="1"/>
  <c r="P166" i="33"/>
  <c r="AB166" i="33"/>
  <c r="AC176" i="31"/>
  <c r="AE176" i="31"/>
  <c r="AF176" i="31" s="1"/>
  <c r="AE199" i="28"/>
  <c r="AF199" i="28" s="1"/>
  <c r="AA199" i="28"/>
  <c r="Q104" i="28"/>
  <c r="AE161" i="33"/>
  <c r="AF161" i="33" s="1"/>
  <c r="Z144" i="33"/>
  <c r="Z192" i="33"/>
  <c r="AE104" i="30"/>
  <c r="AF104" i="30" s="1"/>
  <c r="Z170" i="30"/>
  <c r="AA170" i="30" s="1"/>
  <c r="S85" i="26"/>
  <c r="T85" i="26" s="1"/>
  <c r="AI85" i="26"/>
  <c r="AB85" i="26"/>
  <c r="AJ85" i="26"/>
  <c r="AJ177" i="27"/>
  <c r="AB177" i="27"/>
  <c r="AI177" i="27"/>
  <c r="AJ122" i="26"/>
  <c r="P122" i="26"/>
  <c r="AI122" i="26"/>
  <c r="S122" i="26"/>
  <c r="T122" i="26" s="1"/>
  <c r="AB122" i="26"/>
  <c r="W122" i="26"/>
  <c r="X122" i="26" s="1"/>
  <c r="P135" i="27"/>
  <c r="Q135" i="27" s="1"/>
  <c r="U109" i="27"/>
  <c r="V109" i="27" s="1"/>
  <c r="Z195" i="32"/>
  <c r="AA195" i="32" s="1"/>
  <c r="Z142" i="32"/>
  <c r="AA142" i="32" s="1"/>
  <c r="AC151" i="32"/>
  <c r="AE151" i="32"/>
  <c r="AF151" i="32" s="1"/>
  <c r="Z139" i="32"/>
  <c r="AA139" i="32" s="1"/>
  <c r="Z145" i="32"/>
  <c r="AA145" i="32" s="1"/>
  <c r="AC177" i="32"/>
  <c r="Z122" i="32"/>
  <c r="AA122" i="32" s="1"/>
  <c r="Q174" i="32"/>
  <c r="Z171" i="32"/>
  <c r="AA171" i="32" s="1"/>
  <c r="Z72" i="32"/>
  <c r="AA72" i="32" s="1"/>
  <c r="AC164" i="32"/>
  <c r="Z180" i="32"/>
  <c r="AA180" i="32" s="1"/>
  <c r="Z97" i="32"/>
  <c r="AA97" i="32" s="1"/>
  <c r="Z83" i="32"/>
  <c r="AA83" i="32" s="1"/>
  <c r="AC198" i="32"/>
  <c r="AC117" i="32"/>
  <c r="Z203" i="32"/>
  <c r="AA203" i="32" s="1"/>
  <c r="Z54" i="32"/>
  <c r="AA54" i="32" s="1"/>
  <c r="AE78" i="32"/>
  <c r="AF78" i="32" s="1"/>
  <c r="Z149" i="32"/>
  <c r="AA149" i="32" s="1"/>
  <c r="Z220" i="32"/>
  <c r="AA220" i="32" s="1"/>
  <c r="Z121" i="32"/>
  <c r="AA121" i="32" s="1"/>
  <c r="AG62" i="32"/>
  <c r="AH62" i="32"/>
  <c r="Z204" i="29"/>
  <c r="AA204" i="29" s="1"/>
  <c r="Z195" i="29"/>
  <c r="AA195" i="29" s="1"/>
  <c r="J189" i="25"/>
  <c r="Z86" i="32"/>
  <c r="AA86" i="32" s="1"/>
  <c r="Z110" i="32"/>
  <c r="AA110" i="32" s="1"/>
  <c r="AC195" i="32"/>
  <c r="S25" i="32"/>
  <c r="V25" i="32" s="1"/>
  <c r="AC145" i="32"/>
  <c r="S23" i="32"/>
  <c r="V23" i="32" s="1"/>
  <c r="AC61" i="32"/>
  <c r="AE61" i="32"/>
  <c r="AF61" i="32" s="1"/>
  <c r="AC71" i="32"/>
  <c r="AE71" i="32"/>
  <c r="AF71" i="32" s="1"/>
  <c r="AC72" i="32"/>
  <c r="AE72" i="32"/>
  <c r="AF72" i="32" s="1"/>
  <c r="Q197" i="32"/>
  <c r="AH219" i="32"/>
  <c r="AG219" i="32"/>
  <c r="Z205" i="32"/>
  <c r="AA205" i="32" s="1"/>
  <c r="AC182" i="32"/>
  <c r="Z198" i="32"/>
  <c r="AA198" i="32" s="1"/>
  <c r="Z60" i="32"/>
  <c r="AA60" i="32" s="1"/>
  <c r="AC54" i="32"/>
  <c r="AA84" i="32"/>
  <c r="AE84" i="32"/>
  <c r="AF84" i="32" s="1"/>
  <c r="AC149" i="32"/>
  <c r="AE149" i="32"/>
  <c r="AF149" i="32" s="1"/>
  <c r="AA52" i="32"/>
  <c r="AE52" i="32"/>
  <c r="AF52" i="32" s="1"/>
  <c r="M23" i="35"/>
  <c r="M16" i="35"/>
  <c r="AC110" i="32"/>
  <c r="Z216" i="32"/>
  <c r="AA216" i="32" s="1"/>
  <c r="Q151" i="32"/>
  <c r="R23" i="32"/>
  <c r="U23" i="32" s="1"/>
  <c r="Z209" i="32"/>
  <c r="AA209" i="32" s="1"/>
  <c r="AC205" i="32"/>
  <c r="Z72" i="29"/>
  <c r="Q72" i="29"/>
  <c r="Z164" i="32"/>
  <c r="AA164" i="32" s="1"/>
  <c r="AG215" i="32"/>
  <c r="AH215" i="32"/>
  <c r="AC180" i="32"/>
  <c r="Z182" i="32"/>
  <c r="AA182" i="32" s="1"/>
  <c r="AC204" i="32"/>
  <c r="AE204" i="32"/>
  <c r="AF204" i="32" s="1"/>
  <c r="AE137" i="32"/>
  <c r="AF137" i="32" s="1"/>
  <c r="AC137" i="32"/>
  <c r="AC147" i="32"/>
  <c r="AE147" i="32"/>
  <c r="AF147" i="32" s="1"/>
  <c r="AC60" i="32"/>
  <c r="AC148" i="32"/>
  <c r="AE148" i="32"/>
  <c r="AF148" i="32" s="1"/>
  <c r="AG99" i="32"/>
  <c r="AH99" i="32"/>
  <c r="AC220" i="32"/>
  <c r="AE220" i="32"/>
  <c r="AF220" i="32" s="1"/>
  <c r="Z192" i="32"/>
  <c r="AA192" i="32" s="1"/>
  <c r="AH105" i="32"/>
  <c r="AG105" i="32"/>
  <c r="S27" i="32"/>
  <c r="V27" i="32" s="1"/>
  <c r="Z188" i="32"/>
  <c r="Q188" i="32"/>
  <c r="AE209" i="32"/>
  <c r="AF209" i="32" s="1"/>
  <c r="AC209" i="32"/>
  <c r="Z57" i="32"/>
  <c r="Q57" i="32"/>
  <c r="Z158" i="32"/>
  <c r="Q158" i="32"/>
  <c r="AC85" i="32"/>
  <c r="Q164" i="32"/>
  <c r="AH56" i="32"/>
  <c r="AG56" i="32"/>
  <c r="AC167" i="32"/>
  <c r="AE167" i="32"/>
  <c r="AF167" i="32" s="1"/>
  <c r="Z169" i="32"/>
  <c r="AA169" i="32" s="1"/>
  <c r="AC213" i="32"/>
  <c r="Z135" i="32"/>
  <c r="AA135" i="32" s="1"/>
  <c r="AC192" i="32"/>
  <c r="Y52" i="27"/>
  <c r="AC216" i="32"/>
  <c r="AE216" i="32"/>
  <c r="AF216" i="32" s="1"/>
  <c r="Q195" i="32"/>
  <c r="AC127" i="32"/>
  <c r="AE127" i="32"/>
  <c r="AF127" i="32" s="1"/>
  <c r="AE349" i="1"/>
  <c r="AH123" i="32"/>
  <c r="AG123" i="32"/>
  <c r="Q139" i="32"/>
  <c r="AC77" i="32"/>
  <c r="AE77" i="32"/>
  <c r="AF77" i="32" s="1"/>
  <c r="Q61" i="32"/>
  <c r="Q209" i="32"/>
  <c r="AC73" i="32"/>
  <c r="AE73" i="32"/>
  <c r="AF73" i="32" s="1"/>
  <c r="Z132" i="32"/>
  <c r="AA132" i="32" s="1"/>
  <c r="AC67" i="32"/>
  <c r="Z199" i="32"/>
  <c r="AA199" i="32" s="1"/>
  <c r="Q205" i="32"/>
  <c r="AC55" i="32"/>
  <c r="Q182" i="32"/>
  <c r="Q167" i="32"/>
  <c r="Q137" i="32"/>
  <c r="AC101" i="32"/>
  <c r="Z155" i="32"/>
  <c r="AA155" i="32" s="1"/>
  <c r="Q60" i="32"/>
  <c r="AC169" i="32"/>
  <c r="AE169" i="32"/>
  <c r="AF169" i="32" s="1"/>
  <c r="Z213" i="32"/>
  <c r="AA213" i="32" s="1"/>
  <c r="AC133" i="32"/>
  <c r="AE133" i="32"/>
  <c r="AF133" i="32" s="1"/>
  <c r="Q148" i="32"/>
  <c r="AC189" i="32"/>
  <c r="AA95" i="32"/>
  <c r="AE95" i="32"/>
  <c r="AF95" i="32" s="1"/>
  <c r="AC64" i="32"/>
  <c r="AG201" i="32"/>
  <c r="AH201" i="32"/>
  <c r="Z211" i="32"/>
  <c r="AA211" i="32" s="1"/>
  <c r="AG168" i="32"/>
  <c r="AH168" i="32"/>
  <c r="P85" i="26"/>
  <c r="Q85" i="26" s="1"/>
  <c r="AG163" i="32"/>
  <c r="AH163" i="32"/>
  <c r="AE343" i="1"/>
  <c r="AA191" i="32"/>
  <c r="AE191" i="32"/>
  <c r="AF191" i="32" s="1"/>
  <c r="AH119" i="32"/>
  <c r="AG119" i="32"/>
  <c r="AC136" i="32"/>
  <c r="AC193" i="32"/>
  <c r="Z185" i="32"/>
  <c r="AA185" i="32" s="1"/>
  <c r="AH103" i="32"/>
  <c r="AG103" i="32"/>
  <c r="Z138" i="32"/>
  <c r="AA138" i="32" s="1"/>
  <c r="AC93" i="32"/>
  <c r="Z67" i="32"/>
  <c r="AA67" i="32" s="1"/>
  <c r="Z85" i="32"/>
  <c r="AA85" i="32" s="1"/>
  <c r="AC199" i="32"/>
  <c r="AE199" i="32"/>
  <c r="AF199" i="32" s="1"/>
  <c r="Z184" i="32"/>
  <c r="AA184" i="32" s="1"/>
  <c r="AC104" i="32"/>
  <c r="AC108" i="32"/>
  <c r="Z55" i="32"/>
  <c r="AA55" i="32" s="1"/>
  <c r="Z101" i="32"/>
  <c r="AA101" i="32" s="1"/>
  <c r="AC155" i="32"/>
  <c r="Q198" i="32"/>
  <c r="AC69" i="32"/>
  <c r="Q133" i="32"/>
  <c r="AC135" i="32"/>
  <c r="Z64" i="32"/>
  <c r="AA64" i="32" s="1"/>
  <c r="AH94" i="32"/>
  <c r="AG94" i="32"/>
  <c r="Z77" i="29"/>
  <c r="Z123" i="29"/>
  <c r="AA123" i="29" s="1"/>
  <c r="J170" i="25"/>
  <c r="Y170" i="27"/>
  <c r="Q127" i="32"/>
  <c r="AC139" i="32"/>
  <c r="Z177" i="32"/>
  <c r="AA177" i="32" s="1"/>
  <c r="R27" i="32"/>
  <c r="U27" i="32" s="1"/>
  <c r="AC174" i="32"/>
  <c r="AE174" i="32"/>
  <c r="AF174" i="32" s="1"/>
  <c r="AC138" i="32"/>
  <c r="Z93" i="32"/>
  <c r="AA93" i="32" s="1"/>
  <c r="AC132" i="32"/>
  <c r="AC184" i="32"/>
  <c r="Z59" i="32"/>
  <c r="Q59" i="32"/>
  <c r="AC97" i="32"/>
  <c r="AC83" i="32"/>
  <c r="Q204" i="32"/>
  <c r="AE143" i="32"/>
  <c r="AF143" i="32" s="1"/>
  <c r="Q135" i="32"/>
  <c r="Z189" i="32"/>
  <c r="AA189" i="32" s="1"/>
  <c r="BA343" i="1"/>
  <c r="Q192" i="32"/>
  <c r="AC211" i="32"/>
  <c r="AG118" i="32"/>
  <c r="AH118" i="32"/>
  <c r="Z203" i="29"/>
  <c r="AA203" i="29" s="1"/>
  <c r="Z89" i="29"/>
  <c r="AA89" i="29" s="1"/>
  <c r="J206" i="25"/>
  <c r="AC86" i="32"/>
  <c r="AE86" i="32"/>
  <c r="AF86" i="32" s="1"/>
  <c r="AA91" i="32"/>
  <c r="AE91" i="32"/>
  <c r="AF91" i="32" s="1"/>
  <c r="AC142" i="32"/>
  <c r="AE142" i="32"/>
  <c r="AF142" i="32" s="1"/>
  <c r="AC122" i="32"/>
  <c r="AE122" i="32"/>
  <c r="AF122" i="32" s="1"/>
  <c r="Z136" i="32"/>
  <c r="AA136" i="32" s="1"/>
  <c r="Z193" i="32"/>
  <c r="AA193" i="32" s="1"/>
  <c r="AC185" i="32"/>
  <c r="AE185" i="32"/>
  <c r="AF185" i="32" s="1"/>
  <c r="AE171" i="32"/>
  <c r="AF171" i="32" s="1"/>
  <c r="AC171" i="32"/>
  <c r="Q93" i="32"/>
  <c r="Q73" i="32"/>
  <c r="Q67" i="32"/>
  <c r="AC197" i="32"/>
  <c r="AE197" i="32"/>
  <c r="AF197" i="32" s="1"/>
  <c r="Q184" i="32"/>
  <c r="Z104" i="32"/>
  <c r="AA104" i="32" s="1"/>
  <c r="Z108" i="32"/>
  <c r="AA108" i="32" s="1"/>
  <c r="Z92" i="32"/>
  <c r="Q92" i="32"/>
  <c r="Q101" i="32"/>
  <c r="AA66" i="32"/>
  <c r="AE66" i="32"/>
  <c r="AF66" i="32" s="1"/>
  <c r="Z117" i="32"/>
  <c r="AA117" i="32" s="1"/>
  <c r="M23" i="36"/>
  <c r="M16" i="36"/>
  <c r="Z69" i="32"/>
  <c r="AA69" i="32" s="1"/>
  <c r="AC203" i="32"/>
  <c r="Q64" i="32"/>
  <c r="AE121" i="32"/>
  <c r="AF121" i="32" s="1"/>
  <c r="AC121" i="32"/>
  <c r="P66" i="16"/>
  <c r="P67" i="16"/>
  <c r="R66" i="16"/>
  <c r="L264" i="1"/>
  <c r="S127" i="27"/>
  <c r="T127" i="27" s="1"/>
  <c r="AB127" i="27"/>
  <c r="AC127" i="27" s="1"/>
  <c r="P127" i="27"/>
  <c r="Q127" i="27" s="1"/>
  <c r="AJ127" i="27"/>
  <c r="N127" i="27"/>
  <c r="O127" i="27" s="1"/>
  <c r="N160" i="27"/>
  <c r="O160" i="27" s="1"/>
  <c r="W177" i="27"/>
  <c r="X177" i="27" s="1"/>
  <c r="AB111" i="27"/>
  <c r="AC111" i="27" s="1"/>
  <c r="K93" i="27"/>
  <c r="N71" i="27"/>
  <c r="O71" i="27" s="1"/>
  <c r="U99" i="27"/>
  <c r="V99" i="27" s="1"/>
  <c r="S111" i="27"/>
  <c r="T111" i="27" s="1"/>
  <c r="W111" i="27" s="1"/>
  <c r="X111" i="27" s="1"/>
  <c r="K99" i="27"/>
  <c r="W135" i="27"/>
  <c r="X135" i="27" s="1"/>
  <c r="U71" i="27"/>
  <c r="V71" i="27" s="1"/>
  <c r="N143" i="27"/>
  <c r="O143" i="27" s="1"/>
  <c r="P143" i="27" s="1"/>
  <c r="Q143" i="27" s="1"/>
  <c r="N129" i="27"/>
  <c r="O129" i="27" s="1"/>
  <c r="Y177" i="27"/>
  <c r="K199" i="27"/>
  <c r="S69" i="27"/>
  <c r="T69" i="27" s="1"/>
  <c r="W69" i="27" s="1"/>
  <c r="X69" i="27" s="1"/>
  <c r="P177" i="27"/>
  <c r="K160" i="27"/>
  <c r="P160" i="27" s="1"/>
  <c r="Q160" i="27" s="1"/>
  <c r="K156" i="27"/>
  <c r="AI156" i="27" s="1"/>
  <c r="Y57" i="27"/>
  <c r="AB69" i="27"/>
  <c r="U93" i="27"/>
  <c r="V93" i="27" s="1"/>
  <c r="Y93" i="27" s="1"/>
  <c r="S177" i="27"/>
  <c r="T177" i="27" s="1"/>
  <c r="U107" i="27"/>
  <c r="V107" i="27" s="1"/>
  <c r="K129" i="27"/>
  <c r="AI203" i="26"/>
  <c r="P203" i="26"/>
  <c r="AB203" i="26"/>
  <c r="S203" i="26"/>
  <c r="T203" i="26" s="1"/>
  <c r="AJ203" i="26"/>
  <c r="W203" i="26"/>
  <c r="X203" i="26" s="1"/>
  <c r="AJ144" i="26"/>
  <c r="AB144" i="26"/>
  <c r="AC144" i="26" s="1"/>
  <c r="AI144" i="26"/>
  <c r="S144" i="26"/>
  <c r="T144" i="26" s="1"/>
  <c r="W144" i="26" s="1"/>
  <c r="X144" i="26" s="1"/>
  <c r="AI186" i="26"/>
  <c r="AJ186" i="26"/>
  <c r="S186" i="26"/>
  <c r="T186" i="26" s="1"/>
  <c r="AJ183" i="26"/>
  <c r="S183" i="26"/>
  <c r="T183" i="26" s="1"/>
  <c r="W183" i="26" s="1"/>
  <c r="X183" i="26" s="1"/>
  <c r="P183" i="26"/>
  <c r="Q183" i="26" s="1"/>
  <c r="AB183" i="26"/>
  <c r="AI183" i="26"/>
  <c r="S216" i="26"/>
  <c r="T216" i="26" s="1"/>
  <c r="AI216" i="26"/>
  <c r="AJ216" i="26"/>
  <c r="AB216" i="26"/>
  <c r="AC216" i="26" s="1"/>
  <c r="P53" i="26"/>
  <c r="Q53" i="26" s="1"/>
  <c r="AI53" i="26"/>
  <c r="W53" i="26"/>
  <c r="X53" i="26" s="1"/>
  <c r="AJ53" i="26"/>
  <c r="S53" i="26"/>
  <c r="T53" i="26" s="1"/>
  <c r="AI149" i="26"/>
  <c r="S149" i="26"/>
  <c r="T149" i="26" s="1"/>
  <c r="W149" i="26"/>
  <c r="X149" i="26" s="1"/>
  <c r="P149" i="26"/>
  <c r="Q149" i="26" s="1"/>
  <c r="AJ149" i="26"/>
  <c r="N178" i="26"/>
  <c r="O178" i="26" s="1"/>
  <c r="Y178" i="26" s="1"/>
  <c r="K80" i="26"/>
  <c r="U74" i="26"/>
  <c r="V74" i="26" s="1"/>
  <c r="AJ107" i="26"/>
  <c r="AI168" i="26"/>
  <c r="N80" i="26"/>
  <c r="O80" i="26" s="1"/>
  <c r="Y80" i="26" s="1"/>
  <c r="U110" i="26"/>
  <c r="V110" i="26" s="1"/>
  <c r="Y110" i="26" s="1"/>
  <c r="U151" i="26"/>
  <c r="V151" i="26" s="1"/>
  <c r="Y151" i="26" s="1"/>
  <c r="U186" i="26"/>
  <c r="V186" i="26" s="1"/>
  <c r="N74" i="26"/>
  <c r="O74" i="26" s="1"/>
  <c r="S107" i="26"/>
  <c r="T107" i="26" s="1"/>
  <c r="W107" i="26" s="1"/>
  <c r="X107" i="26" s="1"/>
  <c r="AB168" i="26"/>
  <c r="AC168" i="26" s="1"/>
  <c r="N186" i="26"/>
  <c r="O186" i="26" s="1"/>
  <c r="P144" i="26"/>
  <c r="Q144" i="26" s="1"/>
  <c r="U170" i="26"/>
  <c r="V170" i="26" s="1"/>
  <c r="N147" i="26"/>
  <c r="O147" i="26" s="1"/>
  <c r="U125" i="26"/>
  <c r="V125" i="26" s="1"/>
  <c r="AJ161" i="26"/>
  <c r="U147" i="26"/>
  <c r="V147" i="26" s="1"/>
  <c r="S161" i="26"/>
  <c r="T161" i="26" s="1"/>
  <c r="AJ60" i="26"/>
  <c r="K196" i="26"/>
  <c r="J76" i="25"/>
  <c r="K161" i="25"/>
  <c r="J193" i="25"/>
  <c r="K193" i="25" s="1"/>
  <c r="J163" i="25"/>
  <c r="K163" i="25" s="1"/>
  <c r="J192" i="25"/>
  <c r="J123" i="25"/>
  <c r="J199" i="25"/>
  <c r="N199" i="25" s="1"/>
  <c r="O199" i="25" s="1"/>
  <c r="J211" i="25"/>
  <c r="J94" i="25"/>
  <c r="K94" i="25" s="1"/>
  <c r="J69" i="25"/>
  <c r="J221" i="25"/>
  <c r="I349" i="1"/>
  <c r="I343" i="1"/>
  <c r="I345" i="1" s="1"/>
  <c r="K102" i="16" s="1"/>
  <c r="Y204" i="26"/>
  <c r="Y116" i="26"/>
  <c r="P67" i="26"/>
  <c r="Q67" i="26" s="1"/>
  <c r="Z76" i="26"/>
  <c r="AE76" i="26" s="1"/>
  <c r="W184" i="26"/>
  <c r="X184" i="26" s="1"/>
  <c r="Y72" i="27"/>
  <c r="Z130" i="27"/>
  <c r="Y99" i="27"/>
  <c r="W65" i="27"/>
  <c r="X65" i="27" s="1"/>
  <c r="Y187" i="27"/>
  <c r="Y81" i="27"/>
  <c r="L278" i="1"/>
  <c r="I321" i="1"/>
  <c r="AJ107" i="27"/>
  <c r="AB107" i="27"/>
  <c r="S107" i="27"/>
  <c r="T107" i="27" s="1"/>
  <c r="AI107" i="27"/>
  <c r="AI77" i="27"/>
  <c r="AB77" i="27"/>
  <c r="AJ77" i="27"/>
  <c r="W77" i="27"/>
  <c r="X77" i="27" s="1"/>
  <c r="P77" i="27"/>
  <c r="Q77" i="27" s="1"/>
  <c r="S77" i="27"/>
  <c r="T77" i="27" s="1"/>
  <c r="P113" i="27"/>
  <c r="Q113" i="27" s="1"/>
  <c r="AB113" i="27"/>
  <c r="AI113" i="27"/>
  <c r="S113" i="27"/>
  <c r="T113" i="27" s="1"/>
  <c r="W113" i="27" s="1"/>
  <c r="X113" i="27" s="1"/>
  <c r="AJ113" i="27"/>
  <c r="K101" i="27"/>
  <c r="AB101" i="27" s="1"/>
  <c r="P225" i="27"/>
  <c r="P69" i="27"/>
  <c r="AJ72" i="27"/>
  <c r="P70" i="27"/>
  <c r="Q70" i="27" s="1"/>
  <c r="Z194" i="27"/>
  <c r="N189" i="27"/>
  <c r="O189" i="27" s="1"/>
  <c r="P189" i="27" s="1"/>
  <c r="Y119" i="27"/>
  <c r="U80" i="27"/>
  <c r="V80" i="27" s="1"/>
  <c r="AI127" i="27"/>
  <c r="Y120" i="27"/>
  <c r="K192" i="27"/>
  <c r="N107" i="27"/>
  <c r="O107" i="27" s="1"/>
  <c r="P107" i="27" s="1"/>
  <c r="Q107" i="27" s="1"/>
  <c r="W144" i="27"/>
  <c r="X144" i="27" s="1"/>
  <c r="AI70" i="27"/>
  <c r="Y164" i="27"/>
  <c r="Y208" i="27"/>
  <c r="W127" i="27"/>
  <c r="X127" i="27" s="1"/>
  <c r="N109" i="27"/>
  <c r="O109" i="27" s="1"/>
  <c r="P109" i="27" s="1"/>
  <c r="Q109" i="27" s="1"/>
  <c r="Y224" i="27"/>
  <c r="K190" i="27"/>
  <c r="W225" i="27"/>
  <c r="X225" i="27" s="1"/>
  <c r="Y62" i="27"/>
  <c r="P72" i="27"/>
  <c r="Q72" i="27" s="1"/>
  <c r="W70" i="27"/>
  <c r="X70" i="27" s="1"/>
  <c r="Y95" i="27"/>
  <c r="K115" i="27"/>
  <c r="P115" i="27" s="1"/>
  <c r="Q115" i="27" s="1"/>
  <c r="U143" i="27"/>
  <c r="V143" i="27" s="1"/>
  <c r="U64" i="27"/>
  <c r="V64" i="27" s="1"/>
  <c r="Y64" i="27" s="1"/>
  <c r="P156" i="27"/>
  <c r="Q156" i="27" s="1"/>
  <c r="Y54" i="27"/>
  <c r="Y127" i="27"/>
  <c r="Y200" i="27"/>
  <c r="Y194" i="27"/>
  <c r="W170" i="26"/>
  <c r="X170" i="26" s="1"/>
  <c r="AI170" i="26"/>
  <c r="AB170" i="26"/>
  <c r="S170" i="26"/>
  <c r="T170" i="26" s="1"/>
  <c r="AJ170" i="26"/>
  <c r="P170" i="26"/>
  <c r="Q170" i="26" s="1"/>
  <c r="N126" i="26"/>
  <c r="O126" i="26" s="1"/>
  <c r="K207" i="26"/>
  <c r="S207" i="26" s="1"/>
  <c r="T207" i="26" s="1"/>
  <c r="AJ174" i="26"/>
  <c r="P200" i="26"/>
  <c r="AI136" i="26"/>
  <c r="S214" i="26"/>
  <c r="T214" i="26" s="1"/>
  <c r="W214" i="26" s="1"/>
  <c r="X214" i="26" s="1"/>
  <c r="AJ76" i="26"/>
  <c r="P60" i="26"/>
  <c r="AB142" i="26"/>
  <c r="U207" i="26"/>
  <c r="V207" i="26" s="1"/>
  <c r="Y207" i="26" s="1"/>
  <c r="AB186" i="26"/>
  <c r="S100" i="26"/>
  <c r="T100" i="26" s="1"/>
  <c r="S67" i="26"/>
  <c r="T67" i="26" s="1"/>
  <c r="W67" i="26" s="1"/>
  <c r="S116" i="26"/>
  <c r="T116" i="26" s="1"/>
  <c r="W116" i="26" s="1"/>
  <c r="X116" i="26" s="1"/>
  <c r="S174" i="26"/>
  <c r="T174" i="26" s="1"/>
  <c r="P214" i="26"/>
  <c r="AB62" i="26"/>
  <c r="AC62" i="26" s="1"/>
  <c r="S60" i="26"/>
  <c r="T60" i="26" s="1"/>
  <c r="P100" i="26"/>
  <c r="Z100" i="26" s="1"/>
  <c r="K125" i="26"/>
  <c r="W211" i="26"/>
  <c r="X211" i="26" s="1"/>
  <c r="AJ67" i="26"/>
  <c r="AB149" i="26"/>
  <c r="AJ168" i="26"/>
  <c r="AJ196" i="26"/>
  <c r="AI174" i="26"/>
  <c r="S167" i="26"/>
  <c r="T167" i="26" s="1"/>
  <c r="W167" i="26" s="1"/>
  <c r="X167" i="26" s="1"/>
  <c r="AB53" i="26"/>
  <c r="N196" i="26"/>
  <c r="O196" i="26" s="1"/>
  <c r="Y196" i="26" s="1"/>
  <c r="AB161" i="26"/>
  <c r="AC161" i="26" s="1"/>
  <c r="N170" i="26"/>
  <c r="O170" i="26" s="1"/>
  <c r="AI132" i="26"/>
  <c r="P168" i="26"/>
  <c r="Q168" i="26" s="1"/>
  <c r="W60" i="26"/>
  <c r="X60" i="26" s="1"/>
  <c r="W139" i="26"/>
  <c r="X139" i="26" s="1"/>
  <c r="W168" i="26"/>
  <c r="X168" i="26" s="1"/>
  <c r="Y200" i="26"/>
  <c r="Y69" i="26"/>
  <c r="Y100" i="26"/>
  <c r="Y72" i="26"/>
  <c r="W136" i="26"/>
  <c r="X136" i="26" s="1"/>
  <c r="W85" i="26"/>
  <c r="X85" i="26" s="1"/>
  <c r="Y75" i="26"/>
  <c r="Y174" i="26"/>
  <c r="Y78" i="26"/>
  <c r="Y139" i="26"/>
  <c r="Y127" i="26"/>
  <c r="Y209" i="26"/>
  <c r="Y181" i="26"/>
  <c r="Z148" i="26"/>
  <c r="AE148" i="26" s="1"/>
  <c r="Y122" i="26"/>
  <c r="Y211" i="26"/>
  <c r="Y107" i="26"/>
  <c r="Z121" i="26"/>
  <c r="AE121" i="26" s="1"/>
  <c r="W161" i="26"/>
  <c r="X161" i="26" s="1"/>
  <c r="Y90" i="26"/>
  <c r="W88" i="26"/>
  <c r="X88" i="26" s="1"/>
  <c r="Z123" i="26"/>
  <c r="Q123" i="26"/>
  <c r="Q130" i="27"/>
  <c r="P116" i="26"/>
  <c r="Q76" i="26"/>
  <c r="P211" i="26"/>
  <c r="Q121" i="26"/>
  <c r="W119" i="27"/>
  <c r="X119" i="27" s="1"/>
  <c r="Y113" i="27"/>
  <c r="W163" i="27"/>
  <c r="X163" i="27" s="1"/>
  <c r="Y157" i="27"/>
  <c r="Y145" i="27"/>
  <c r="Y91" i="27"/>
  <c r="Y114" i="27"/>
  <c r="Y73" i="27"/>
  <c r="Y219" i="27"/>
  <c r="Y184" i="27"/>
  <c r="Y199" i="27"/>
  <c r="Z78" i="27"/>
  <c r="AE78" i="27" s="1"/>
  <c r="Y190" i="27"/>
  <c r="Y152" i="27"/>
  <c r="Y138" i="27"/>
  <c r="Y101" i="27"/>
  <c r="Y69" i="27"/>
  <c r="Y193" i="27"/>
  <c r="W62" i="27"/>
  <c r="X62" i="27" s="1"/>
  <c r="Y111" i="26"/>
  <c r="Y126" i="26"/>
  <c r="Y221" i="26"/>
  <c r="Y82" i="26"/>
  <c r="Y214" i="26"/>
  <c r="Y205" i="26"/>
  <c r="Y136" i="26"/>
  <c r="Y123" i="26"/>
  <c r="Y60" i="26"/>
  <c r="Y61" i="26"/>
  <c r="Y73" i="26"/>
  <c r="Y64" i="26"/>
  <c r="Z200" i="26"/>
  <c r="AE200" i="26" s="1"/>
  <c r="Y182" i="26"/>
  <c r="Y63" i="26"/>
  <c r="Y222" i="26"/>
  <c r="W142" i="26"/>
  <c r="X142" i="26" s="1"/>
  <c r="Y167" i="26"/>
  <c r="Z173" i="26"/>
  <c r="AE173" i="26" s="1"/>
  <c r="Y219" i="26"/>
  <c r="Y62" i="26"/>
  <c r="Z174" i="26"/>
  <c r="Y206" i="26"/>
  <c r="W62" i="26"/>
  <c r="X62" i="26" s="1"/>
  <c r="Y131" i="26"/>
  <c r="Y70" i="26"/>
  <c r="W169" i="26"/>
  <c r="X169" i="26" s="1"/>
  <c r="Y160" i="26"/>
  <c r="W57" i="26"/>
  <c r="X57" i="26" s="1"/>
  <c r="Y210" i="26"/>
  <c r="Y223" i="26"/>
  <c r="Y187" i="26"/>
  <c r="W216" i="26"/>
  <c r="X216" i="26" s="1"/>
  <c r="Z152" i="26"/>
  <c r="Z122" i="26"/>
  <c r="AE122" i="26" s="1"/>
  <c r="W83" i="26"/>
  <c r="X83" i="26" s="1"/>
  <c r="W132" i="26"/>
  <c r="X132" i="26" s="1"/>
  <c r="K349" i="1"/>
  <c r="K104" i="16" s="1"/>
  <c r="J166" i="25"/>
  <c r="U166" i="25" s="1"/>
  <c r="V166" i="25" s="1"/>
  <c r="J215" i="25"/>
  <c r="K88" i="25"/>
  <c r="J108" i="25"/>
  <c r="J134" i="25"/>
  <c r="K134" i="25" s="1"/>
  <c r="J152" i="25"/>
  <c r="J130" i="25"/>
  <c r="K130" i="25" s="1"/>
  <c r="J104" i="25"/>
  <c r="K104" i="25" s="1"/>
  <c r="J52" i="25"/>
  <c r="J120" i="25"/>
  <c r="J78" i="25"/>
  <c r="K198" i="25"/>
  <c r="J156" i="25"/>
  <c r="K189" i="25"/>
  <c r="S189" i="25" s="1"/>
  <c r="T189" i="25" s="1"/>
  <c r="J171" i="25"/>
  <c r="J85" i="25"/>
  <c r="K85" i="25" s="1"/>
  <c r="J164" i="25"/>
  <c r="J64" i="25"/>
  <c r="J154" i="25"/>
  <c r="J224" i="25"/>
  <c r="N224" i="25" s="1"/>
  <c r="O224" i="25" s="1"/>
  <c r="J209" i="25"/>
  <c r="J99" i="25"/>
  <c r="U99" i="25" s="1"/>
  <c r="V99" i="25" s="1"/>
  <c r="J124" i="25"/>
  <c r="J197" i="25"/>
  <c r="J59" i="25"/>
  <c r="J119" i="25"/>
  <c r="K129" i="25"/>
  <c r="J136" i="25"/>
  <c r="N136" i="25" s="1"/>
  <c r="O136" i="25" s="1"/>
  <c r="J91" i="25"/>
  <c r="K170" i="25"/>
  <c r="P170" i="25" s="1"/>
  <c r="Q170" i="25" s="1"/>
  <c r="J212" i="25"/>
  <c r="J210" i="25"/>
  <c r="J187" i="25"/>
  <c r="U187" i="25" s="1"/>
  <c r="V187" i="25" s="1"/>
  <c r="J51" i="25"/>
  <c r="J111" i="25"/>
  <c r="J183" i="25"/>
  <c r="K183" i="25" s="1"/>
  <c r="J196" i="25"/>
  <c r="J56" i="25"/>
  <c r="K63" i="25"/>
  <c r="J60" i="25"/>
  <c r="K60" i="25" s="1"/>
  <c r="J176" i="25"/>
  <c r="K176" i="25" s="1"/>
  <c r="J101" i="25"/>
  <c r="J132" i="25"/>
  <c r="J110" i="25"/>
  <c r="N110" i="25" s="1"/>
  <c r="O110" i="25" s="1"/>
  <c r="J173" i="25"/>
  <c r="J217" i="25"/>
  <c r="J107" i="25"/>
  <c r="K107" i="25" s="1"/>
  <c r="J118" i="25"/>
  <c r="N118" i="25" s="1"/>
  <c r="O118" i="25" s="1"/>
  <c r="J225" i="25"/>
  <c r="J151" i="25"/>
  <c r="K192" i="25"/>
  <c r="J202" i="25"/>
  <c r="K202" i="25" s="1"/>
  <c r="J72" i="25"/>
  <c r="J81" i="25"/>
  <c r="K81" i="25" s="1"/>
  <c r="AB66" i="27"/>
  <c r="S66" i="27"/>
  <c r="T66" i="27" s="1"/>
  <c r="AI66" i="27"/>
  <c r="AJ66" i="27"/>
  <c r="S167" i="27"/>
  <c r="T167" i="27" s="1"/>
  <c r="AI167" i="27"/>
  <c r="AB167" i="27"/>
  <c r="AJ167" i="27"/>
  <c r="S82" i="27"/>
  <c r="T82" i="27" s="1"/>
  <c r="AB82" i="27"/>
  <c r="AJ82" i="27"/>
  <c r="AI82" i="27"/>
  <c r="S103" i="27"/>
  <c r="T103" i="27" s="1"/>
  <c r="AJ103" i="27"/>
  <c r="AB103" i="27"/>
  <c r="W103" i="27"/>
  <c r="X103" i="27" s="1"/>
  <c r="AI103" i="27"/>
  <c r="P103" i="27"/>
  <c r="Q103" i="27" s="1"/>
  <c r="S59" i="27"/>
  <c r="T59" i="27" s="1"/>
  <c r="AB59" i="27"/>
  <c r="AJ59" i="27"/>
  <c r="AI59" i="27"/>
  <c r="S176" i="27"/>
  <c r="T176" i="27" s="1"/>
  <c r="AB176" i="27"/>
  <c r="AJ176" i="27"/>
  <c r="W176" i="27"/>
  <c r="X176" i="27" s="1"/>
  <c r="AI176" i="27"/>
  <c r="P176" i="27"/>
  <c r="AB196" i="27"/>
  <c r="AJ196" i="27"/>
  <c r="W196" i="27"/>
  <c r="X196" i="27" s="1"/>
  <c r="S196" i="27"/>
  <c r="T196" i="27" s="1"/>
  <c r="AI196" i="27"/>
  <c r="P196" i="27"/>
  <c r="S204" i="27"/>
  <c r="T204" i="27" s="1"/>
  <c r="P204" i="27"/>
  <c r="Q204" i="27" s="1"/>
  <c r="AB204" i="27"/>
  <c r="AI204" i="27"/>
  <c r="AJ204" i="27"/>
  <c r="W204" i="27"/>
  <c r="X204" i="27" s="1"/>
  <c r="AB211" i="27"/>
  <c r="AJ211" i="27"/>
  <c r="S211" i="27"/>
  <c r="T211" i="27" s="1"/>
  <c r="AI211" i="27"/>
  <c r="S166" i="27"/>
  <c r="T166" i="27" s="1"/>
  <c r="AJ166" i="27"/>
  <c r="AI166" i="27"/>
  <c r="AB166" i="27"/>
  <c r="S207" i="27"/>
  <c r="T207" i="27" s="1"/>
  <c r="W207" i="27"/>
  <c r="X207" i="27" s="1"/>
  <c r="AI207" i="27"/>
  <c r="P207" i="27"/>
  <c r="AJ207" i="27"/>
  <c r="AB207" i="27"/>
  <c r="AJ83" i="27"/>
  <c r="S83" i="27"/>
  <c r="T83" i="27" s="1"/>
  <c r="AB83" i="27"/>
  <c r="AI83" i="27"/>
  <c r="AI150" i="27"/>
  <c r="AJ150" i="27"/>
  <c r="S150" i="27"/>
  <c r="T150" i="27" s="1"/>
  <c r="W150" i="27"/>
  <c r="X150" i="27" s="1"/>
  <c r="P150" i="27"/>
  <c r="Z150" i="27" s="1"/>
  <c r="AB150" i="27"/>
  <c r="AB173" i="27"/>
  <c r="AI173" i="27"/>
  <c r="P173" i="27"/>
  <c r="Q173" i="27" s="1"/>
  <c r="AJ173" i="27"/>
  <c r="S173" i="27"/>
  <c r="T173" i="27" s="1"/>
  <c r="W173" i="27"/>
  <c r="X173" i="27" s="1"/>
  <c r="W205" i="27"/>
  <c r="X205" i="27" s="1"/>
  <c r="P205" i="27"/>
  <c r="S205" i="27"/>
  <c r="T205" i="27" s="1"/>
  <c r="AJ205" i="27"/>
  <c r="AI205" i="27"/>
  <c r="AB205" i="27"/>
  <c r="AJ201" i="27"/>
  <c r="P201" i="27"/>
  <c r="Q201" i="27" s="1"/>
  <c r="S201" i="27"/>
  <c r="T201" i="27" s="1"/>
  <c r="AI201" i="27"/>
  <c r="W201" i="27"/>
  <c r="X201" i="27" s="1"/>
  <c r="AB201" i="27"/>
  <c r="AB137" i="27"/>
  <c r="AJ137" i="27"/>
  <c r="AI137" i="27"/>
  <c r="S137" i="27"/>
  <c r="T137" i="27" s="1"/>
  <c r="AJ60" i="27"/>
  <c r="S60" i="27"/>
  <c r="T60" i="27" s="1"/>
  <c r="AB60" i="27"/>
  <c r="AI60" i="27"/>
  <c r="S154" i="27"/>
  <c r="T154" i="27" s="1"/>
  <c r="W154" i="27"/>
  <c r="X154" i="27" s="1"/>
  <c r="AJ154" i="27"/>
  <c r="AI154" i="27"/>
  <c r="P154" i="27"/>
  <c r="Q154" i="27" s="1"/>
  <c r="AB154" i="27"/>
  <c r="W128" i="27"/>
  <c r="X128" i="27" s="1"/>
  <c r="AB128" i="27"/>
  <c r="S128" i="27"/>
  <c r="T128" i="27" s="1"/>
  <c r="AI128" i="27"/>
  <c r="AJ128" i="27"/>
  <c r="P128" i="27"/>
  <c r="AB100" i="27"/>
  <c r="P100" i="27"/>
  <c r="Q100" i="27" s="1"/>
  <c r="AJ100" i="27"/>
  <c r="S100" i="27"/>
  <c r="T100" i="27" s="1"/>
  <c r="AI100" i="27"/>
  <c r="W100" i="27"/>
  <c r="X100" i="27" s="1"/>
  <c r="S182" i="27"/>
  <c r="T182" i="27" s="1"/>
  <c r="AJ182" i="27"/>
  <c r="P182" i="27"/>
  <c r="Q182" i="27" s="1"/>
  <c r="AB182" i="27"/>
  <c r="W182" i="27"/>
  <c r="X182" i="27" s="1"/>
  <c r="AI182" i="27"/>
  <c r="S161" i="27"/>
  <c r="T161" i="27" s="1"/>
  <c r="AI161" i="27"/>
  <c r="AB161" i="27"/>
  <c r="AJ161" i="27"/>
  <c r="AB117" i="27"/>
  <c r="AI117" i="27"/>
  <c r="AJ117" i="27"/>
  <c r="S117" i="27"/>
  <c r="T117" i="27" s="1"/>
  <c r="Z69" i="27"/>
  <c r="AB76" i="27"/>
  <c r="AJ76" i="27"/>
  <c r="W76" i="27"/>
  <c r="X76" i="27"/>
  <c r="S76" i="27"/>
  <c r="T76" i="27" s="1"/>
  <c r="AI76" i="27"/>
  <c r="P76" i="27"/>
  <c r="Z76" i="27" s="1"/>
  <c r="W175" i="27"/>
  <c r="X175" i="27" s="1"/>
  <c r="P175" i="27"/>
  <c r="Q175" i="27" s="1"/>
  <c r="S175" i="27"/>
  <c r="T175" i="27" s="1"/>
  <c r="AI175" i="27"/>
  <c r="AJ175" i="27"/>
  <c r="AB175" i="27"/>
  <c r="AI53" i="27"/>
  <c r="W53" i="27"/>
  <c r="X53" i="27" s="1"/>
  <c r="S53" i="27"/>
  <c r="T53" i="27" s="1"/>
  <c r="P53" i="27"/>
  <c r="Q53" i="27" s="1"/>
  <c r="AJ53" i="27"/>
  <c r="AB53" i="27"/>
  <c r="N198" i="27"/>
  <c r="O198" i="27" s="1"/>
  <c r="U198" i="27"/>
  <c r="V198" i="27" s="1"/>
  <c r="P56" i="27"/>
  <c r="Q56" i="27" s="1"/>
  <c r="S56" i="27"/>
  <c r="T56" i="27" s="1"/>
  <c r="AJ56" i="27"/>
  <c r="W56" i="27"/>
  <c r="X56" i="27" s="1"/>
  <c r="AI56" i="27"/>
  <c r="AB56" i="27"/>
  <c r="Y111" i="27"/>
  <c r="AB216" i="27"/>
  <c r="S216" i="27"/>
  <c r="T216" i="27" s="1"/>
  <c r="W216" i="27" s="1"/>
  <c r="X216" i="27" s="1"/>
  <c r="AJ216" i="27"/>
  <c r="AI216" i="27"/>
  <c r="P216" i="27"/>
  <c r="Q216" i="27" s="1"/>
  <c r="P208" i="27"/>
  <c r="Q208" i="27" s="1"/>
  <c r="AJ208" i="27"/>
  <c r="AB208" i="27"/>
  <c r="S208" i="27"/>
  <c r="T208" i="27" s="1"/>
  <c r="W208" i="27" s="1"/>
  <c r="X208" i="27" s="1"/>
  <c r="AI208" i="27"/>
  <c r="AI215" i="27"/>
  <c r="AJ215" i="27"/>
  <c r="S215" i="27"/>
  <c r="T215" i="27" s="1"/>
  <c r="W215" i="27" s="1"/>
  <c r="X215" i="27" s="1"/>
  <c r="AB215" i="27"/>
  <c r="P215" i="27"/>
  <c r="N210" i="27"/>
  <c r="O210" i="27" s="1"/>
  <c r="U210" i="27"/>
  <c r="V210" i="27" s="1"/>
  <c r="U162" i="27"/>
  <c r="V162" i="27" s="1"/>
  <c r="N162" i="27"/>
  <c r="O162" i="27" s="1"/>
  <c r="U126" i="27"/>
  <c r="V126" i="27" s="1"/>
  <c r="N126" i="27"/>
  <c r="O126" i="27" s="1"/>
  <c r="Y92" i="27"/>
  <c r="Y209" i="27"/>
  <c r="Y87" i="27"/>
  <c r="Y216" i="27"/>
  <c r="N110" i="27"/>
  <c r="O110" i="27" s="1"/>
  <c r="U110" i="27"/>
  <c r="V110" i="27" s="1"/>
  <c r="Q194" i="27"/>
  <c r="AJ108" i="27"/>
  <c r="S108" i="27"/>
  <c r="T108" i="27" s="1"/>
  <c r="AI108" i="27"/>
  <c r="AB108" i="27"/>
  <c r="U75" i="27"/>
  <c r="V75" i="27" s="1"/>
  <c r="N75" i="27"/>
  <c r="O75" i="27" s="1"/>
  <c r="S57" i="27"/>
  <c r="T57" i="27" s="1"/>
  <c r="W57" i="27" s="1"/>
  <c r="X57" i="27" s="1"/>
  <c r="AB57" i="27"/>
  <c r="AJ57" i="27"/>
  <c r="AI57" i="27"/>
  <c r="P57" i="27"/>
  <c r="Q57" i="27" s="1"/>
  <c r="P64" i="27"/>
  <c r="AJ64" i="27"/>
  <c r="AI64" i="27"/>
  <c r="AB64" i="27"/>
  <c r="S64" i="27"/>
  <c r="T64" i="27" s="1"/>
  <c r="AI97" i="27"/>
  <c r="W97" i="27"/>
  <c r="X97" i="27" s="1"/>
  <c r="S97" i="27"/>
  <c r="T97" i="27" s="1"/>
  <c r="P97" i="27"/>
  <c r="Q97" i="27" s="1"/>
  <c r="AB97" i="27"/>
  <c r="AJ97" i="27"/>
  <c r="AB115" i="27"/>
  <c r="U67" i="27"/>
  <c r="V67" i="27" s="1"/>
  <c r="N67" i="27"/>
  <c r="O67" i="27" s="1"/>
  <c r="Y163" i="27"/>
  <c r="N96" i="27"/>
  <c r="O96" i="27" s="1"/>
  <c r="U96" i="27"/>
  <c r="V96" i="27" s="1"/>
  <c r="AB145" i="27"/>
  <c r="AJ145" i="27"/>
  <c r="S145" i="27"/>
  <c r="T145" i="27" s="1"/>
  <c r="W145" i="27" s="1"/>
  <c r="X145" i="27" s="1"/>
  <c r="AI145" i="27"/>
  <c r="P145" i="27"/>
  <c r="Q145" i="27" s="1"/>
  <c r="AB73" i="27"/>
  <c r="AJ73" i="27"/>
  <c r="S73" i="27"/>
  <c r="T73" i="27" s="1"/>
  <c r="P73" i="27"/>
  <c r="Q73" i="27" s="1"/>
  <c r="AI73" i="27"/>
  <c r="W73" i="27"/>
  <c r="X73" i="27" s="1"/>
  <c r="AJ118" i="27"/>
  <c r="AI118" i="27"/>
  <c r="S118" i="27"/>
  <c r="T118" i="27" s="1"/>
  <c r="AB118" i="27"/>
  <c r="N172" i="27"/>
  <c r="O172" i="27" s="1"/>
  <c r="U172" i="27"/>
  <c r="V172" i="27" s="1"/>
  <c r="Y65" i="27"/>
  <c r="AJ186" i="27"/>
  <c r="AB186" i="27"/>
  <c r="AI186" i="27"/>
  <c r="S186" i="27"/>
  <c r="T186" i="27" s="1"/>
  <c r="W186" i="27" s="1"/>
  <c r="X186" i="27" s="1"/>
  <c r="P186" i="27"/>
  <c r="Q186" i="27" s="1"/>
  <c r="N139" i="27"/>
  <c r="O139" i="27" s="1"/>
  <c r="U139" i="27"/>
  <c r="V139" i="27" s="1"/>
  <c r="AB165" i="27"/>
  <c r="AI165" i="27"/>
  <c r="AJ165" i="27"/>
  <c r="P165" i="27"/>
  <c r="Q165" i="27" s="1"/>
  <c r="S165" i="27"/>
  <c r="T165" i="27" s="1"/>
  <c r="W165" i="27" s="1"/>
  <c r="X165" i="27" s="1"/>
  <c r="Y124" i="27"/>
  <c r="Y222" i="27"/>
  <c r="AC163" i="27"/>
  <c r="U58" i="27"/>
  <c r="V58" i="27" s="1"/>
  <c r="N58" i="27"/>
  <c r="O58" i="27" s="1"/>
  <c r="P58" i="27" s="1"/>
  <c r="AC107" i="27"/>
  <c r="AI98" i="27"/>
  <c r="W98" i="27"/>
  <c r="X98" i="27" s="1"/>
  <c r="S98" i="27"/>
  <c r="T98" i="27" s="1"/>
  <c r="P98" i="27"/>
  <c r="AB98" i="27"/>
  <c r="AJ98" i="27"/>
  <c r="U212" i="27"/>
  <c r="V212" i="27" s="1"/>
  <c r="N212" i="27"/>
  <c r="O212" i="27" s="1"/>
  <c r="N98" i="27"/>
  <c r="O98" i="27" s="1"/>
  <c r="U98" i="27"/>
  <c r="V98" i="27" s="1"/>
  <c r="AC51" i="27"/>
  <c r="U149" i="27"/>
  <c r="V149" i="27" s="1"/>
  <c r="N149" i="27"/>
  <c r="O149" i="27" s="1"/>
  <c r="AJ95" i="27"/>
  <c r="S95" i="27"/>
  <c r="T95" i="27" s="1"/>
  <c r="W95" i="27" s="1"/>
  <c r="X95" i="27" s="1"/>
  <c r="P95" i="27"/>
  <c r="AI95" i="27"/>
  <c r="AB95" i="27"/>
  <c r="Y51" i="27"/>
  <c r="U174" i="27"/>
  <c r="V174" i="27" s="1"/>
  <c r="N174" i="27"/>
  <c r="O174" i="27" s="1"/>
  <c r="N171" i="27"/>
  <c r="O171" i="27" s="1"/>
  <c r="U171" i="27"/>
  <c r="V171" i="27" s="1"/>
  <c r="AI159" i="27"/>
  <c r="S159" i="27"/>
  <c r="T159" i="27" s="1"/>
  <c r="AJ159" i="27"/>
  <c r="AB159" i="27"/>
  <c r="AJ143" i="27"/>
  <c r="AI143" i="27"/>
  <c r="S143" i="27"/>
  <c r="T143" i="27" s="1"/>
  <c r="AB143" i="27"/>
  <c r="AI146" i="27"/>
  <c r="AB146" i="27"/>
  <c r="W146" i="27"/>
  <c r="X146" i="27" s="1"/>
  <c r="P146" i="27"/>
  <c r="Q146" i="27" s="1"/>
  <c r="AJ146" i="27"/>
  <c r="S146" i="27"/>
  <c r="T146" i="27" s="1"/>
  <c r="Y115" i="27"/>
  <c r="Y192" i="27"/>
  <c r="Y206" i="27"/>
  <c r="AB185" i="27"/>
  <c r="AI185" i="27"/>
  <c r="AJ185" i="27"/>
  <c r="S185" i="27"/>
  <c r="T185" i="27" s="1"/>
  <c r="N112" i="27"/>
  <c r="O112" i="27" s="1"/>
  <c r="U112" i="27"/>
  <c r="V112" i="27" s="1"/>
  <c r="U195" i="27"/>
  <c r="V195" i="27" s="1"/>
  <c r="N195" i="27"/>
  <c r="O195" i="27" s="1"/>
  <c r="U176" i="27"/>
  <c r="V176" i="27" s="1"/>
  <c r="N176" i="27"/>
  <c r="O176" i="27" s="1"/>
  <c r="AB123" i="27"/>
  <c r="AJ123" i="27"/>
  <c r="P123" i="27"/>
  <c r="S123" i="27"/>
  <c r="T123" i="27" s="1"/>
  <c r="W123" i="27"/>
  <c r="X123" i="27" s="1"/>
  <c r="AI123" i="27"/>
  <c r="AB87" i="27"/>
  <c r="AI87" i="27"/>
  <c r="S87" i="27"/>
  <c r="T87" i="27" s="1"/>
  <c r="W87" i="27" s="1"/>
  <c r="X87" i="27" s="1"/>
  <c r="P87" i="27"/>
  <c r="Q87" i="27" s="1"/>
  <c r="AJ87" i="27"/>
  <c r="Y225" i="27"/>
  <c r="AB158" i="27"/>
  <c r="AI158" i="27"/>
  <c r="AJ158" i="27"/>
  <c r="S158" i="27"/>
  <c r="T158" i="27" s="1"/>
  <c r="W158" i="27" s="1"/>
  <c r="X158" i="27" s="1"/>
  <c r="P158" i="27"/>
  <c r="Q158" i="27" s="1"/>
  <c r="N181" i="27"/>
  <c r="O181" i="27" s="1"/>
  <c r="U181" i="27"/>
  <c r="V181" i="27" s="1"/>
  <c r="U150" i="27"/>
  <c r="V150" i="27" s="1"/>
  <c r="N150" i="27"/>
  <c r="O150" i="27" s="1"/>
  <c r="AI179" i="27"/>
  <c r="AJ179" i="27"/>
  <c r="W179" i="27"/>
  <c r="X179" i="27" s="1"/>
  <c r="P179" i="27"/>
  <c r="Q179" i="27" s="1"/>
  <c r="AB179" i="27"/>
  <c r="S179" i="27"/>
  <c r="T179" i="27" s="1"/>
  <c r="AJ168" i="27"/>
  <c r="S168" i="27"/>
  <c r="T168" i="27" s="1"/>
  <c r="W168" i="27" s="1"/>
  <c r="X168" i="27" s="1"/>
  <c r="AI168" i="27"/>
  <c r="AB168" i="27"/>
  <c r="P168" i="27"/>
  <c r="N218" i="27"/>
  <c r="O218" i="27" s="1"/>
  <c r="P218" i="27" s="1"/>
  <c r="Q218" i="27" s="1"/>
  <c r="U218" i="27"/>
  <c r="V218" i="27" s="1"/>
  <c r="Z51" i="27"/>
  <c r="N88" i="27"/>
  <c r="O88" i="27" s="1"/>
  <c r="P88" i="27" s="1"/>
  <c r="U88" i="27"/>
  <c r="V88" i="27" s="1"/>
  <c r="U97" i="27"/>
  <c r="V97" i="27" s="1"/>
  <c r="N97" i="27"/>
  <c r="O97" i="27" s="1"/>
  <c r="U142" i="27"/>
  <c r="V142" i="27" s="1"/>
  <c r="N142" i="27"/>
  <c r="O142" i="27" s="1"/>
  <c r="P142" i="27" s="1"/>
  <c r="Q142" i="27" s="1"/>
  <c r="Y144" i="27"/>
  <c r="Y79" i="27"/>
  <c r="Q177" i="27"/>
  <c r="P65" i="27"/>
  <c r="AC79" i="27"/>
  <c r="N118" i="27"/>
  <c r="O118" i="27" s="1"/>
  <c r="P118" i="27" s="1"/>
  <c r="Q118" i="27" s="1"/>
  <c r="U118" i="27"/>
  <c r="V118" i="27" s="1"/>
  <c r="W118" i="27" s="1"/>
  <c r="X118" i="27" s="1"/>
  <c r="K139" i="27"/>
  <c r="P163" i="27"/>
  <c r="Z127" i="27"/>
  <c r="AA127" i="27" s="1"/>
  <c r="P111" i="27"/>
  <c r="Z219" i="27"/>
  <c r="Y155" i="27"/>
  <c r="AB116" i="27"/>
  <c r="AJ116" i="27"/>
  <c r="S116" i="27"/>
  <c r="T116" i="27" s="1"/>
  <c r="AI116" i="27"/>
  <c r="S114" i="27"/>
  <c r="T114" i="27" s="1"/>
  <c r="W114" i="27" s="1"/>
  <c r="X114" i="27" s="1"/>
  <c r="AI114" i="27"/>
  <c r="P114" i="27"/>
  <c r="Q114" i="27" s="1"/>
  <c r="AJ114" i="27"/>
  <c r="AB114" i="27"/>
  <c r="AC144" i="27"/>
  <c r="AC194" i="27"/>
  <c r="AE194" i="27"/>
  <c r="AF194" i="27" s="1"/>
  <c r="N86" i="27"/>
  <c r="O86" i="27" s="1"/>
  <c r="U86" i="27"/>
  <c r="V86" i="27" s="1"/>
  <c r="AI102" i="27"/>
  <c r="S102" i="27"/>
  <c r="T102" i="27" s="1"/>
  <c r="W102" i="27"/>
  <c r="X102" i="27" s="1"/>
  <c r="P102" i="27"/>
  <c r="Q102" i="27" s="1"/>
  <c r="AB102" i="27"/>
  <c r="AJ102" i="27"/>
  <c r="AC130" i="27"/>
  <c r="AE130" i="27"/>
  <c r="P171" i="27"/>
  <c r="AJ171" i="27"/>
  <c r="W171" i="27"/>
  <c r="X171" i="27" s="1"/>
  <c r="S171" i="27"/>
  <c r="T171" i="27" s="1"/>
  <c r="AI171" i="27"/>
  <c r="AB171" i="27"/>
  <c r="AB93" i="27"/>
  <c r="AI93" i="27"/>
  <c r="AJ93" i="27"/>
  <c r="S93" i="27"/>
  <c r="T93" i="27" s="1"/>
  <c r="W93" i="27" s="1"/>
  <c r="X93" i="27" s="1"/>
  <c r="P93" i="27"/>
  <c r="Q93" i="27" s="1"/>
  <c r="U221" i="27"/>
  <c r="V221" i="27" s="1"/>
  <c r="N221" i="27"/>
  <c r="O221" i="27" s="1"/>
  <c r="U122" i="27"/>
  <c r="V122" i="27" s="1"/>
  <c r="N122" i="27"/>
  <c r="O122" i="27" s="1"/>
  <c r="N53" i="27"/>
  <c r="O53" i="27" s="1"/>
  <c r="U53" i="27"/>
  <c r="V53" i="27" s="1"/>
  <c r="Q69" i="27"/>
  <c r="U94" i="27"/>
  <c r="V94" i="27" s="1"/>
  <c r="N94" i="27"/>
  <c r="O94" i="27" s="1"/>
  <c r="K86" i="27"/>
  <c r="AI109" i="27"/>
  <c r="AB109" i="27"/>
  <c r="S109" i="27"/>
  <c r="T109" i="27" s="1"/>
  <c r="W109" i="27" s="1"/>
  <c r="X109" i="27" s="1"/>
  <c r="AJ109" i="27"/>
  <c r="AI136" i="27"/>
  <c r="S136" i="27"/>
  <c r="T136" i="27" s="1"/>
  <c r="AB136" i="27"/>
  <c r="AJ136" i="27"/>
  <c r="AC72" i="27"/>
  <c r="AC113" i="27"/>
  <c r="N137" i="27"/>
  <c r="O137" i="27" s="1"/>
  <c r="U137" i="27"/>
  <c r="V137" i="27" s="1"/>
  <c r="N205" i="27"/>
  <c r="O205" i="27" s="1"/>
  <c r="U205" i="27"/>
  <c r="V205" i="27" s="1"/>
  <c r="U147" i="27"/>
  <c r="V147" i="27" s="1"/>
  <c r="N147" i="27"/>
  <c r="O147" i="27" s="1"/>
  <c r="N116" i="27"/>
  <c r="O116" i="27" s="1"/>
  <c r="P116" i="27" s="1"/>
  <c r="Q116" i="27" s="1"/>
  <c r="U116" i="27"/>
  <c r="V116" i="27" s="1"/>
  <c r="U74" i="27"/>
  <c r="V74" i="27" s="1"/>
  <c r="N74" i="27"/>
  <c r="O74" i="27" s="1"/>
  <c r="N100" i="27"/>
  <c r="O100" i="27" s="1"/>
  <c r="U100" i="27"/>
  <c r="V100" i="27" s="1"/>
  <c r="AI152" i="27"/>
  <c r="AB152" i="27"/>
  <c r="AJ152" i="27"/>
  <c r="W152" i="27"/>
  <c r="X152" i="27" s="1"/>
  <c r="P152" i="27"/>
  <c r="S152" i="27"/>
  <c r="T152" i="27" s="1"/>
  <c r="U153" i="27"/>
  <c r="V153" i="27" s="1"/>
  <c r="N153" i="27"/>
  <c r="O153" i="27" s="1"/>
  <c r="N201" i="27"/>
  <c r="O201" i="27" s="1"/>
  <c r="U201" i="27"/>
  <c r="V201" i="27" s="1"/>
  <c r="N204" i="27"/>
  <c r="O204" i="27" s="1"/>
  <c r="U204" i="27"/>
  <c r="V204" i="27" s="1"/>
  <c r="K153" i="27"/>
  <c r="U166" i="27"/>
  <c r="V166" i="27" s="1"/>
  <c r="N166" i="27"/>
  <c r="O166" i="27" s="1"/>
  <c r="S84" i="27"/>
  <c r="T84" i="27" s="1"/>
  <c r="AJ84" i="27"/>
  <c r="AB84" i="27"/>
  <c r="AI84" i="27"/>
  <c r="K198" i="27"/>
  <c r="AI124" i="27"/>
  <c r="AJ124" i="27"/>
  <c r="S124" i="27"/>
  <c r="T124" i="27" s="1"/>
  <c r="W124" i="27"/>
  <c r="X124" i="27" s="1"/>
  <c r="AB124" i="27"/>
  <c r="P124" i="27"/>
  <c r="Q124" i="27" s="1"/>
  <c r="K210" i="27"/>
  <c r="K110" i="27"/>
  <c r="AC62" i="27"/>
  <c r="Y129" i="27"/>
  <c r="AC77" i="27"/>
  <c r="P183" i="27"/>
  <c r="Q183" i="27" s="1"/>
  <c r="AB183" i="27"/>
  <c r="S183" i="27"/>
  <c r="T183" i="27" s="1"/>
  <c r="W183" i="27" s="1"/>
  <c r="X183" i="27" s="1"/>
  <c r="AI183" i="27"/>
  <c r="AJ183" i="27"/>
  <c r="N140" i="27"/>
  <c r="O140" i="27" s="1"/>
  <c r="U140" i="27"/>
  <c r="V140" i="27" s="1"/>
  <c r="U55" i="27"/>
  <c r="V55" i="27" s="1"/>
  <c r="N55" i="27"/>
  <c r="O55" i="27" s="1"/>
  <c r="AC178" i="27"/>
  <c r="U141" i="27"/>
  <c r="V141" i="27" s="1"/>
  <c r="N141" i="27"/>
  <c r="O141" i="27" s="1"/>
  <c r="U85" i="27"/>
  <c r="V85" i="27" s="1"/>
  <c r="N85" i="27"/>
  <c r="O85" i="27" s="1"/>
  <c r="U121" i="27"/>
  <c r="V121" i="27" s="1"/>
  <c r="N121" i="27"/>
  <c r="O121" i="27" s="1"/>
  <c r="W195" i="27"/>
  <c r="X195" i="27" s="1"/>
  <c r="AB195" i="27"/>
  <c r="AJ195" i="27"/>
  <c r="S195" i="27"/>
  <c r="T195" i="27" s="1"/>
  <c r="AI195" i="27"/>
  <c r="P195" i="27"/>
  <c r="Q195" i="27" s="1"/>
  <c r="N148" i="27"/>
  <c r="O148" i="27" s="1"/>
  <c r="U148" i="27"/>
  <c r="V148" i="27" s="1"/>
  <c r="W151" i="27"/>
  <c r="X151" i="27" s="1"/>
  <c r="AJ151" i="27"/>
  <c r="S151" i="27"/>
  <c r="T151" i="27" s="1"/>
  <c r="AI151" i="27"/>
  <c r="AB151" i="27"/>
  <c r="P151" i="27"/>
  <c r="Q151" i="27" s="1"/>
  <c r="AI193" i="27"/>
  <c r="AB193" i="27"/>
  <c r="P193" i="27"/>
  <c r="Q193" i="27" s="1"/>
  <c r="S193" i="27"/>
  <c r="T193" i="27" s="1"/>
  <c r="W193" i="27" s="1"/>
  <c r="X193" i="27" s="1"/>
  <c r="AJ193" i="27"/>
  <c r="P61" i="27"/>
  <c r="AI61" i="27"/>
  <c r="AJ61" i="27"/>
  <c r="S61" i="27"/>
  <c r="T61" i="27" s="1"/>
  <c r="W61" i="27" s="1"/>
  <c r="X61" i="27" s="1"/>
  <c r="AB61" i="27"/>
  <c r="Y70" i="27"/>
  <c r="Y179" i="27"/>
  <c r="AJ91" i="27"/>
  <c r="AB91" i="27"/>
  <c r="P91" i="27"/>
  <c r="AI91" i="27"/>
  <c r="S91" i="27"/>
  <c r="T91" i="27" s="1"/>
  <c r="W91" i="27" s="1"/>
  <c r="X91" i="27" s="1"/>
  <c r="Y77" i="27"/>
  <c r="AC135" i="27"/>
  <c r="Y165" i="27"/>
  <c r="K149" i="27"/>
  <c r="Z72" i="27"/>
  <c r="Y123" i="27"/>
  <c r="Y125" i="27"/>
  <c r="N105" i="27"/>
  <c r="O105" i="27" s="1"/>
  <c r="U105" i="27"/>
  <c r="V105" i="27" s="1"/>
  <c r="K105" i="27"/>
  <c r="N132" i="27"/>
  <c r="O132" i="27" s="1"/>
  <c r="U132" i="27"/>
  <c r="V132" i="27" s="1"/>
  <c r="S218" i="27"/>
  <c r="T218" i="27" s="1"/>
  <c r="AJ218" i="27"/>
  <c r="AB218" i="27"/>
  <c r="AI218" i="27"/>
  <c r="AJ88" i="27"/>
  <c r="AI88" i="27"/>
  <c r="S88" i="27"/>
  <c r="T88" i="27" s="1"/>
  <c r="W88" i="27" s="1"/>
  <c r="X88" i="27" s="1"/>
  <c r="AB88" i="27"/>
  <c r="N84" i="27"/>
  <c r="O84" i="27" s="1"/>
  <c r="P84" i="27" s="1"/>
  <c r="U84" i="27"/>
  <c r="V84" i="27" s="1"/>
  <c r="K141" i="27"/>
  <c r="K148" i="27"/>
  <c r="N159" i="27"/>
  <c r="O159" i="27" s="1"/>
  <c r="U159" i="27"/>
  <c r="V159" i="27" s="1"/>
  <c r="N188" i="27"/>
  <c r="O188" i="27" s="1"/>
  <c r="U188" i="27"/>
  <c r="V188" i="27" s="1"/>
  <c r="Y160" i="27"/>
  <c r="S222" i="27"/>
  <c r="T222" i="27" s="1"/>
  <c r="AB222" i="27"/>
  <c r="AI222" i="27"/>
  <c r="W222" i="27"/>
  <c r="X222" i="27" s="1"/>
  <c r="AJ222" i="27"/>
  <c r="P222" i="27"/>
  <c r="Q222" i="27" s="1"/>
  <c r="K162" i="27"/>
  <c r="AJ58" i="27"/>
  <c r="S58" i="27"/>
  <c r="T58" i="27" s="1"/>
  <c r="AB58" i="27"/>
  <c r="AI58" i="27"/>
  <c r="U56" i="27"/>
  <c r="V56" i="27" s="1"/>
  <c r="N56" i="27"/>
  <c r="O56" i="27" s="1"/>
  <c r="S54" i="27"/>
  <c r="T54" i="27" s="1"/>
  <c r="P54" i="27"/>
  <c r="Q54" i="27" s="1"/>
  <c r="AJ54" i="27"/>
  <c r="AB54" i="27"/>
  <c r="AI54" i="27"/>
  <c r="W54" i="27"/>
  <c r="X54" i="27" s="1"/>
  <c r="Y156" i="27"/>
  <c r="Y220" i="27"/>
  <c r="K147" i="27"/>
  <c r="Y134" i="27"/>
  <c r="Y61" i="27"/>
  <c r="S157" i="27"/>
  <c r="T157" i="27" s="1"/>
  <c r="W157" i="27" s="1"/>
  <c r="X157" i="27" s="1"/>
  <c r="AI157" i="27"/>
  <c r="P157" i="27"/>
  <c r="Q157" i="27" s="1"/>
  <c r="AB157" i="27"/>
  <c r="AJ157" i="27"/>
  <c r="Y175" i="27"/>
  <c r="P119" i="27"/>
  <c r="K221" i="27"/>
  <c r="W197" i="27"/>
  <c r="X197" i="27" s="1"/>
  <c r="P197" i="27"/>
  <c r="Q197" i="27" s="1"/>
  <c r="AJ197" i="27"/>
  <c r="AI197" i="27"/>
  <c r="S197" i="27"/>
  <c r="T197" i="27" s="1"/>
  <c r="AB197" i="27"/>
  <c r="AB126" i="27"/>
  <c r="AJ126" i="27"/>
  <c r="P126" i="27"/>
  <c r="W126" i="27"/>
  <c r="X126" i="27" s="1"/>
  <c r="S126" i="27"/>
  <c r="T126" i="27" s="1"/>
  <c r="AI126" i="27"/>
  <c r="S92" i="27"/>
  <c r="T92" i="27" s="1"/>
  <c r="W92" i="27" s="1"/>
  <c r="X92" i="27" s="1"/>
  <c r="AB92" i="27"/>
  <c r="AI92" i="27"/>
  <c r="AJ92" i="27"/>
  <c r="P92" i="27"/>
  <c r="Q92" i="27" s="1"/>
  <c r="S132" i="27"/>
  <c r="T132" i="27" s="1"/>
  <c r="AB132" i="27"/>
  <c r="AJ132" i="27"/>
  <c r="AI132" i="27"/>
  <c r="U133" i="27"/>
  <c r="V133" i="27" s="1"/>
  <c r="N133" i="27"/>
  <c r="O133" i="27" s="1"/>
  <c r="S220" i="27"/>
  <c r="T220" i="27" s="1"/>
  <c r="AI220" i="27"/>
  <c r="AB220" i="27"/>
  <c r="W220" i="27"/>
  <c r="X220" i="27" s="1"/>
  <c r="AJ220" i="27"/>
  <c r="P220" i="27"/>
  <c r="Q220" i="27" s="1"/>
  <c r="S101" i="27"/>
  <c r="T101" i="27" s="1"/>
  <c r="S191" i="27"/>
  <c r="T191" i="27" s="1"/>
  <c r="AI191" i="27"/>
  <c r="AB191" i="27"/>
  <c r="AJ191" i="27"/>
  <c r="U82" i="27"/>
  <c r="V82" i="27" s="1"/>
  <c r="N82" i="27"/>
  <c r="O82" i="27" s="1"/>
  <c r="K140" i="27"/>
  <c r="Z113" i="27"/>
  <c r="N207" i="27"/>
  <c r="O207" i="27" s="1"/>
  <c r="U207" i="27"/>
  <c r="V207" i="27" s="1"/>
  <c r="N60" i="27"/>
  <c r="O60" i="27" s="1"/>
  <c r="U60" i="27"/>
  <c r="V60" i="27" s="1"/>
  <c r="U223" i="27"/>
  <c r="V223" i="27" s="1"/>
  <c r="N223" i="27"/>
  <c r="O223" i="27" s="1"/>
  <c r="AJ89" i="27"/>
  <c r="AI89" i="27"/>
  <c r="AB89" i="27"/>
  <c r="S89" i="27"/>
  <c r="T89" i="27" s="1"/>
  <c r="U83" i="27"/>
  <c r="V83" i="27" s="1"/>
  <c r="N83" i="27"/>
  <c r="O83" i="27" s="1"/>
  <c r="P83" i="27" s="1"/>
  <c r="K212" i="27"/>
  <c r="N68" i="27"/>
  <c r="O68" i="27" s="1"/>
  <c r="U68" i="27"/>
  <c r="V68" i="27" s="1"/>
  <c r="N180" i="27"/>
  <c r="O180" i="27" s="1"/>
  <c r="U180" i="27"/>
  <c r="V180" i="27" s="1"/>
  <c r="N182" i="27"/>
  <c r="O182" i="27" s="1"/>
  <c r="U182" i="27"/>
  <c r="V182" i="27" s="1"/>
  <c r="N202" i="27"/>
  <c r="O202" i="27" s="1"/>
  <c r="U202" i="27"/>
  <c r="V202" i="27" s="1"/>
  <c r="AI142" i="27"/>
  <c r="AB142" i="27"/>
  <c r="AJ142" i="27"/>
  <c r="S142" i="27"/>
  <c r="T142" i="27" s="1"/>
  <c r="N89" i="27"/>
  <c r="O89" i="27" s="1"/>
  <c r="U89" i="27"/>
  <c r="V89" i="27" s="1"/>
  <c r="AB120" i="27"/>
  <c r="S120" i="27"/>
  <c r="T120" i="27" s="1"/>
  <c r="W120" i="27" s="1"/>
  <c r="X120" i="27" s="1"/>
  <c r="P120" i="27"/>
  <c r="Q120" i="27" s="1"/>
  <c r="AJ120" i="27"/>
  <c r="AI120" i="27"/>
  <c r="S214" i="27"/>
  <c r="T214" i="27" s="1"/>
  <c r="AJ214" i="27"/>
  <c r="AI214" i="27"/>
  <c r="AB214" i="27"/>
  <c r="AC65" i="27"/>
  <c r="S106" i="27"/>
  <c r="T106" i="27" s="1"/>
  <c r="AI106" i="27"/>
  <c r="AB106" i="27"/>
  <c r="AJ106" i="27"/>
  <c r="N76" i="27"/>
  <c r="O76" i="27" s="1"/>
  <c r="U76" i="27"/>
  <c r="V76" i="27" s="1"/>
  <c r="N169" i="27"/>
  <c r="O169" i="27" s="1"/>
  <c r="U169" i="27"/>
  <c r="V169" i="27" s="1"/>
  <c r="K85" i="27"/>
  <c r="AC119" i="27"/>
  <c r="K180" i="27"/>
  <c r="AJ131" i="27"/>
  <c r="AI131" i="27"/>
  <c r="AB131" i="27"/>
  <c r="S131" i="27"/>
  <c r="T131" i="27" s="1"/>
  <c r="AB209" i="27"/>
  <c r="P209" i="27"/>
  <c r="Q209" i="27" s="1"/>
  <c r="AJ209" i="27"/>
  <c r="S209" i="27"/>
  <c r="T209" i="27" s="1"/>
  <c r="W209" i="27" s="1"/>
  <c r="X209" i="27" s="1"/>
  <c r="AI209" i="27"/>
  <c r="U173" i="27"/>
  <c r="V173" i="27" s="1"/>
  <c r="N173" i="27"/>
  <c r="O173" i="27" s="1"/>
  <c r="AI217" i="27"/>
  <c r="AJ217" i="27"/>
  <c r="S217" i="27"/>
  <c r="T217" i="27" s="1"/>
  <c r="W217" i="27" s="1"/>
  <c r="X217" i="27" s="1"/>
  <c r="P217" i="27"/>
  <c r="Q217" i="27" s="1"/>
  <c r="AB217" i="27"/>
  <c r="AC70" i="27"/>
  <c r="N104" i="27"/>
  <c r="O104" i="27" s="1"/>
  <c r="U104" i="27"/>
  <c r="V104" i="27" s="1"/>
  <c r="U154" i="27"/>
  <c r="V154" i="27" s="1"/>
  <c r="N154" i="27"/>
  <c r="O154" i="27" s="1"/>
  <c r="N117" i="27"/>
  <c r="O117" i="27" s="1"/>
  <c r="U117" i="27"/>
  <c r="V117" i="27" s="1"/>
  <c r="U90" i="27"/>
  <c r="V90" i="27" s="1"/>
  <c r="N90" i="27"/>
  <c r="O90" i="27" s="1"/>
  <c r="AB192" i="27"/>
  <c r="AJ192" i="27"/>
  <c r="S192" i="27"/>
  <c r="T192" i="27" s="1"/>
  <c r="W192" i="27" s="1"/>
  <c r="X192" i="27" s="1"/>
  <c r="AI192" i="27"/>
  <c r="P192" i="27"/>
  <c r="Q192" i="27" s="1"/>
  <c r="Y158" i="27"/>
  <c r="Y178" i="27"/>
  <c r="AJ99" i="27"/>
  <c r="P99" i="27"/>
  <c r="Q99" i="27" s="1"/>
  <c r="AI99" i="27"/>
  <c r="S99" i="27"/>
  <c r="T99" i="27" s="1"/>
  <c r="W99" i="27"/>
  <c r="X99" i="27" s="1"/>
  <c r="AB99" i="27"/>
  <c r="Y130" i="27"/>
  <c r="AA130" i="27" s="1"/>
  <c r="Y102" i="27"/>
  <c r="AC225" i="27"/>
  <c r="P80" i="27"/>
  <c r="AJ80" i="27"/>
  <c r="W80" i="27"/>
  <c r="X80" i="27" s="1"/>
  <c r="AI80" i="27"/>
  <c r="S80" i="27"/>
  <c r="T80" i="27" s="1"/>
  <c r="AB80" i="27"/>
  <c r="AC69" i="27"/>
  <c r="AJ74" i="27"/>
  <c r="S74" i="27"/>
  <c r="T74" i="27" s="1"/>
  <c r="W74" i="27"/>
  <c r="X74" i="27" s="1"/>
  <c r="AI74" i="27"/>
  <c r="P74" i="27"/>
  <c r="Q74" i="27" s="1"/>
  <c r="AB74" i="27"/>
  <c r="Y168" i="27"/>
  <c r="Z135" i="27"/>
  <c r="AE135" i="27" s="1"/>
  <c r="Y107" i="27"/>
  <c r="K223" i="27"/>
  <c r="Y186" i="27"/>
  <c r="K68" i="27"/>
  <c r="Y217" i="27"/>
  <c r="U103" i="27"/>
  <c r="V103" i="27" s="1"/>
  <c r="N103" i="27"/>
  <c r="O103" i="27" s="1"/>
  <c r="N108" i="27"/>
  <c r="O108" i="27" s="1"/>
  <c r="U108" i="27"/>
  <c r="V108" i="27" s="1"/>
  <c r="S189" i="27"/>
  <c r="T189" i="27" s="1"/>
  <c r="W189" i="27" s="1"/>
  <c r="X189" i="27" s="1"/>
  <c r="AB189" i="27"/>
  <c r="AJ189" i="27"/>
  <c r="AI189" i="27"/>
  <c r="K55" i="27"/>
  <c r="W52" i="27"/>
  <c r="X52" i="27" s="1"/>
  <c r="S52" i="27"/>
  <c r="T52" i="27" s="1"/>
  <c r="AJ52" i="27"/>
  <c r="P52" i="27"/>
  <c r="Q52" i="27" s="1"/>
  <c r="AI52" i="27"/>
  <c r="AB52" i="27"/>
  <c r="N214" i="27"/>
  <c r="O214" i="27" s="1"/>
  <c r="P214" i="27" s="1"/>
  <c r="Q214" i="27" s="1"/>
  <c r="U214" i="27"/>
  <c r="V214" i="27" s="1"/>
  <c r="AJ155" i="27"/>
  <c r="W155" i="27"/>
  <c r="X155" i="27" s="1"/>
  <c r="S155" i="27"/>
  <c r="T155" i="27" s="1"/>
  <c r="AB155" i="27"/>
  <c r="AI155" i="27"/>
  <c r="P155" i="27"/>
  <c r="Y189" i="27"/>
  <c r="N136" i="27"/>
  <c r="O136" i="27" s="1"/>
  <c r="U136" i="27"/>
  <c r="V136" i="27" s="1"/>
  <c r="U66" i="27"/>
  <c r="V66" i="27" s="1"/>
  <c r="N66" i="27"/>
  <c r="O66" i="27" s="1"/>
  <c r="U106" i="27"/>
  <c r="V106" i="27" s="1"/>
  <c r="N106" i="27"/>
  <c r="O106" i="27" s="1"/>
  <c r="P106" i="27" s="1"/>
  <c r="Q106" i="27" s="1"/>
  <c r="K174" i="27"/>
  <c r="S200" i="27"/>
  <c r="T200" i="27" s="1"/>
  <c r="AB200" i="27"/>
  <c r="AI200" i="27"/>
  <c r="W200" i="27"/>
  <c r="X200" i="27" s="1"/>
  <c r="AJ200" i="27"/>
  <c r="P200" i="27"/>
  <c r="Q200" i="27" s="1"/>
  <c r="K75" i="27"/>
  <c r="U151" i="27"/>
  <c r="V151" i="27" s="1"/>
  <c r="N151" i="27"/>
  <c r="O151" i="27" s="1"/>
  <c r="Z178" i="27"/>
  <c r="K188" i="27"/>
  <c r="Y135" i="27"/>
  <c r="K122" i="27"/>
  <c r="Z79" i="27"/>
  <c r="Y80" i="27"/>
  <c r="K169" i="27"/>
  <c r="U131" i="27"/>
  <c r="V131" i="27" s="1"/>
  <c r="N131" i="27"/>
  <c r="O131" i="27" s="1"/>
  <c r="AJ170" i="27"/>
  <c r="AI170" i="27"/>
  <c r="P170" i="27"/>
  <c r="Q170" i="27" s="1"/>
  <c r="AB170" i="27"/>
  <c r="S170" i="27"/>
  <c r="T170" i="27" s="1"/>
  <c r="W170" i="27"/>
  <c r="X170" i="27" s="1"/>
  <c r="AC219" i="27"/>
  <c r="P62" i="27"/>
  <c r="K202" i="27"/>
  <c r="N185" i="27"/>
  <c r="O185" i="27" s="1"/>
  <c r="U185" i="27"/>
  <c r="V185" i="27" s="1"/>
  <c r="AI199" i="27"/>
  <c r="AJ199" i="27"/>
  <c r="AB199" i="27"/>
  <c r="S199" i="27"/>
  <c r="T199" i="27" s="1"/>
  <c r="W199" i="27"/>
  <c r="X199" i="27" s="1"/>
  <c r="P199" i="27"/>
  <c r="S133" i="27"/>
  <c r="T133" i="27" s="1"/>
  <c r="AB133" i="27"/>
  <c r="P133" i="27"/>
  <c r="Q133" i="27" s="1"/>
  <c r="AJ133" i="27"/>
  <c r="AI133" i="27"/>
  <c r="U196" i="27"/>
  <c r="V196" i="27" s="1"/>
  <c r="N196" i="27"/>
  <c r="O196" i="27" s="1"/>
  <c r="W125" i="27"/>
  <c r="X125" i="27" s="1"/>
  <c r="S125" i="27"/>
  <c r="T125" i="27" s="1"/>
  <c r="AJ125" i="27"/>
  <c r="P125" i="27"/>
  <c r="AI125" i="27"/>
  <c r="AB125" i="27"/>
  <c r="AC177" i="27"/>
  <c r="P112" i="27"/>
  <c r="Q112" i="27" s="1"/>
  <c r="S112" i="27"/>
  <c r="T112" i="27" s="1"/>
  <c r="W112" i="27" s="1"/>
  <c r="X112" i="27" s="1"/>
  <c r="AI112" i="27"/>
  <c r="AJ112" i="27"/>
  <c r="AB112" i="27"/>
  <c r="N203" i="27"/>
  <c r="O203" i="27" s="1"/>
  <c r="U203" i="27"/>
  <c r="V203" i="27" s="1"/>
  <c r="Y183" i="27"/>
  <c r="Y78" i="27"/>
  <c r="AJ94" i="27"/>
  <c r="AB94" i="27"/>
  <c r="AI94" i="27"/>
  <c r="S94" i="27"/>
  <c r="T94" i="27" s="1"/>
  <c r="W94" i="27" s="1"/>
  <c r="X94" i="27" s="1"/>
  <c r="AI184" i="27"/>
  <c r="P184" i="27"/>
  <c r="Q184" i="27" s="1"/>
  <c r="AB184" i="27"/>
  <c r="AJ184" i="27"/>
  <c r="S184" i="27"/>
  <c r="T184" i="27" s="1"/>
  <c r="W184" i="27" s="1"/>
  <c r="X184" i="27" s="1"/>
  <c r="W224" i="27"/>
  <c r="X224" i="27" s="1"/>
  <c r="P224" i="27"/>
  <c r="AI224" i="27"/>
  <c r="AB224" i="27"/>
  <c r="AJ224" i="27"/>
  <c r="S224" i="27"/>
  <c r="T224" i="27" s="1"/>
  <c r="Q225" i="27"/>
  <c r="AB187" i="27"/>
  <c r="P187" i="27"/>
  <c r="Q187" i="27" s="1"/>
  <c r="AI187" i="27"/>
  <c r="S187" i="27"/>
  <c r="T187" i="27" s="1"/>
  <c r="W187" i="27" s="1"/>
  <c r="X187" i="27" s="1"/>
  <c r="AJ187" i="27"/>
  <c r="N213" i="27"/>
  <c r="O213" i="27" s="1"/>
  <c r="U213" i="27"/>
  <c r="V213" i="27" s="1"/>
  <c r="S67" i="27"/>
  <c r="T67" i="27" s="1"/>
  <c r="W67" i="27" s="1"/>
  <c r="X67" i="27" s="1"/>
  <c r="P67" i="27"/>
  <c r="Q67" i="27" s="1"/>
  <c r="AB67" i="27"/>
  <c r="AJ67" i="27"/>
  <c r="AI67" i="27"/>
  <c r="Y215" i="27"/>
  <c r="N211" i="27"/>
  <c r="O211" i="27" s="1"/>
  <c r="U211" i="27"/>
  <c r="V211" i="27" s="1"/>
  <c r="U59" i="27"/>
  <c r="V59" i="27" s="1"/>
  <c r="N59" i="27"/>
  <c r="O59" i="27" s="1"/>
  <c r="P59" i="27" s="1"/>
  <c r="U63" i="27"/>
  <c r="V63" i="27" s="1"/>
  <c r="N63" i="27"/>
  <c r="O63" i="27" s="1"/>
  <c r="S172" i="27"/>
  <c r="T172" i="27" s="1"/>
  <c r="AJ172" i="27"/>
  <c r="P172" i="27"/>
  <c r="Q172" i="27" s="1"/>
  <c r="W172" i="27"/>
  <c r="X172" i="27" s="1"/>
  <c r="AB172" i="27"/>
  <c r="AI172" i="27"/>
  <c r="AB138" i="27"/>
  <c r="AJ138" i="27"/>
  <c r="P138" i="27"/>
  <c r="Q138" i="27" s="1"/>
  <c r="S138" i="27"/>
  <c r="T138" i="27" s="1"/>
  <c r="W138" i="27" s="1"/>
  <c r="X138" i="27" s="1"/>
  <c r="AI138" i="27"/>
  <c r="W129" i="27"/>
  <c r="X129" i="27" s="1"/>
  <c r="AJ129" i="27"/>
  <c r="AB129" i="27"/>
  <c r="S129" i="27"/>
  <c r="T129" i="27" s="1"/>
  <c r="AI129" i="27"/>
  <c r="P129" i="27"/>
  <c r="AB206" i="27"/>
  <c r="P206" i="27"/>
  <c r="Q206" i="27" s="1"/>
  <c r="S206" i="27"/>
  <c r="T206" i="27" s="1"/>
  <c r="AI206" i="27"/>
  <c r="AJ206" i="27"/>
  <c r="W206" i="27"/>
  <c r="X206" i="27" s="1"/>
  <c r="K63" i="27"/>
  <c r="N191" i="27"/>
  <c r="O191" i="27" s="1"/>
  <c r="P191" i="27" s="1"/>
  <c r="U191" i="27"/>
  <c r="V191" i="27" s="1"/>
  <c r="K203" i="27"/>
  <c r="N167" i="27"/>
  <c r="O167" i="27" s="1"/>
  <c r="U167" i="27"/>
  <c r="V167" i="27" s="1"/>
  <c r="U161" i="27"/>
  <c r="V161" i="27" s="1"/>
  <c r="N161" i="27"/>
  <c r="O161" i="27" s="1"/>
  <c r="N128" i="27"/>
  <c r="O128" i="27" s="1"/>
  <c r="U128" i="27"/>
  <c r="V128" i="27" s="1"/>
  <c r="AJ134" i="27"/>
  <c r="S134" i="27"/>
  <c r="T134" i="27" s="1"/>
  <c r="W134" i="27" s="1"/>
  <c r="X134" i="27" s="1"/>
  <c r="P134" i="27"/>
  <c r="Q134" i="27" s="1"/>
  <c r="AI134" i="27"/>
  <c r="AB134" i="27"/>
  <c r="AC78" i="27"/>
  <c r="AB81" i="27"/>
  <c r="AI81" i="27"/>
  <c r="P81" i="27"/>
  <c r="Q81" i="27" s="1"/>
  <c r="S81" i="27"/>
  <c r="T81" i="27" s="1"/>
  <c r="W81" i="27" s="1"/>
  <c r="X81" i="27" s="1"/>
  <c r="AJ81" i="27"/>
  <c r="W71" i="27"/>
  <c r="X71" i="27" s="1"/>
  <c r="P71" i="27"/>
  <c r="Q71" i="27" s="1"/>
  <c r="AI71" i="27"/>
  <c r="AB71" i="27"/>
  <c r="AJ71" i="27"/>
  <c r="S71" i="27"/>
  <c r="T71" i="27" s="1"/>
  <c r="AB164" i="27"/>
  <c r="AI164" i="27"/>
  <c r="AJ164" i="27"/>
  <c r="S164" i="27"/>
  <c r="T164" i="27" s="1"/>
  <c r="W164" i="27" s="1"/>
  <c r="X164" i="27" s="1"/>
  <c r="P164" i="27"/>
  <c r="Q164" i="27" s="1"/>
  <c r="P181" i="27"/>
  <c r="S181" i="27"/>
  <c r="T181" i="27" s="1"/>
  <c r="AB181" i="27"/>
  <c r="W181" i="27"/>
  <c r="X181" i="27" s="1"/>
  <c r="AI181" i="27"/>
  <c r="AJ181" i="27"/>
  <c r="W121" i="27"/>
  <c r="X121" i="27" s="1"/>
  <c r="P121" i="27"/>
  <c r="Q121" i="27" s="1"/>
  <c r="AI121" i="27"/>
  <c r="AB121" i="27"/>
  <c r="AJ121" i="27"/>
  <c r="S121" i="27"/>
  <c r="T121" i="27" s="1"/>
  <c r="K104" i="27"/>
  <c r="O9" i="27" s="1"/>
  <c r="K213" i="27"/>
  <c r="Y109" i="27"/>
  <c r="W96" i="27"/>
  <c r="X96" i="27" s="1"/>
  <c r="AJ96" i="27"/>
  <c r="AI96" i="27"/>
  <c r="AB96" i="27"/>
  <c r="S96" i="27"/>
  <c r="T96" i="27" s="1"/>
  <c r="P96" i="27"/>
  <c r="Q96" i="27" s="1"/>
  <c r="Y146" i="27"/>
  <c r="K90" i="27"/>
  <c r="AI146" i="26"/>
  <c r="P146" i="26"/>
  <c r="Q146" i="26" s="1"/>
  <c r="AB146" i="26"/>
  <c r="S146" i="26"/>
  <c r="T146" i="26" s="1"/>
  <c r="AJ146" i="26"/>
  <c r="W146" i="26"/>
  <c r="X146" i="26" s="1"/>
  <c r="AB225" i="26"/>
  <c r="P225" i="26"/>
  <c r="Q225" i="26" s="1"/>
  <c r="AJ225" i="26"/>
  <c r="S225" i="26"/>
  <c r="T225" i="26" s="1"/>
  <c r="W225" i="26"/>
  <c r="X225" i="26" s="1"/>
  <c r="AI225" i="26"/>
  <c r="AJ102" i="26"/>
  <c r="AB102" i="26"/>
  <c r="AI102" i="26"/>
  <c r="P102" i="26"/>
  <c r="W102" i="26"/>
  <c r="X102" i="26" s="1"/>
  <c r="S102" i="26"/>
  <c r="T102" i="26" s="1"/>
  <c r="AI112" i="26"/>
  <c r="AJ112" i="26"/>
  <c r="AB112" i="26"/>
  <c r="S112" i="26"/>
  <c r="T112" i="26" s="1"/>
  <c r="AJ208" i="26"/>
  <c r="S208" i="26"/>
  <c r="T208" i="26" s="1"/>
  <c r="AI208" i="26"/>
  <c r="AB208" i="26"/>
  <c r="AJ108" i="26"/>
  <c r="S108" i="26"/>
  <c r="T108" i="26" s="1"/>
  <c r="AI108" i="26"/>
  <c r="AB108" i="26"/>
  <c r="AJ59" i="26"/>
  <c r="S59" i="26"/>
  <c r="T59" i="26" s="1"/>
  <c r="AI59" i="26"/>
  <c r="AB59" i="26"/>
  <c r="W55" i="26"/>
  <c r="X55" i="26" s="1"/>
  <c r="S55" i="26"/>
  <c r="T55" i="26" s="1"/>
  <c r="P55" i="26"/>
  <c r="AI55" i="26"/>
  <c r="AB55" i="26"/>
  <c r="AJ55" i="26"/>
  <c r="AB199" i="26"/>
  <c r="W199" i="26"/>
  <c r="X199" i="26" s="1"/>
  <c r="S199" i="26"/>
  <c r="T199" i="26" s="1"/>
  <c r="AI199" i="26"/>
  <c r="P199" i="26"/>
  <c r="Q199" i="26" s="1"/>
  <c r="AJ199" i="26"/>
  <c r="AJ175" i="26"/>
  <c r="S175" i="26"/>
  <c r="T175" i="26" s="1"/>
  <c r="AI175" i="26"/>
  <c r="W175" i="26"/>
  <c r="X175" i="26" s="1"/>
  <c r="P175" i="26"/>
  <c r="Q175" i="26" s="1"/>
  <c r="AB175" i="26"/>
  <c r="AJ96" i="26"/>
  <c r="P96" i="26"/>
  <c r="S96" i="26"/>
  <c r="T96" i="26" s="1"/>
  <c r="W96" i="26"/>
  <c r="X96" i="26" s="1"/>
  <c r="AI96" i="26"/>
  <c r="AB96" i="26"/>
  <c r="AI89" i="26"/>
  <c r="AB89" i="26"/>
  <c r="AJ89" i="26"/>
  <c r="S89" i="26"/>
  <c r="T89" i="26" s="1"/>
  <c r="AB130" i="26"/>
  <c r="AI130" i="26"/>
  <c r="W130" i="26"/>
  <c r="X130" i="26" s="1"/>
  <c r="S130" i="26"/>
  <c r="T130" i="26" s="1"/>
  <c r="AJ130" i="26"/>
  <c r="P130" i="26"/>
  <c r="Q130" i="26" s="1"/>
  <c r="S164" i="26"/>
  <c r="T164" i="26" s="1"/>
  <c r="AI164" i="26"/>
  <c r="AJ164" i="26"/>
  <c r="AB164" i="26"/>
  <c r="AI188" i="26"/>
  <c r="AB188" i="26"/>
  <c r="S188" i="26"/>
  <c r="T188" i="26" s="1"/>
  <c r="AJ188" i="26"/>
  <c r="U87" i="26"/>
  <c r="V87" i="26" s="1"/>
  <c r="N87" i="26"/>
  <c r="O87" i="26" s="1"/>
  <c r="AI223" i="26"/>
  <c r="P223" i="26"/>
  <c r="Q223" i="26" s="1"/>
  <c r="AB223" i="26"/>
  <c r="S223" i="26"/>
  <c r="T223" i="26" s="1"/>
  <c r="AJ223" i="26"/>
  <c r="W223" i="26"/>
  <c r="X223" i="26" s="1"/>
  <c r="Z132" i="26"/>
  <c r="N81" i="26"/>
  <c r="O81" i="26" s="1"/>
  <c r="U81" i="26"/>
  <c r="V81" i="26" s="1"/>
  <c r="N66" i="26"/>
  <c r="O66" i="26" s="1"/>
  <c r="U66" i="26"/>
  <c r="V66" i="26" s="1"/>
  <c r="Y203" i="26"/>
  <c r="AB99" i="26"/>
  <c r="AI99" i="26"/>
  <c r="AJ99" i="26"/>
  <c r="W99" i="26"/>
  <c r="X99" i="26" s="1"/>
  <c r="S99" i="26"/>
  <c r="T99" i="26" s="1"/>
  <c r="P99" i="26"/>
  <c r="Q99" i="26" s="1"/>
  <c r="N51" i="26"/>
  <c r="O51" i="26" s="1"/>
  <c r="U51" i="26"/>
  <c r="V51" i="26" s="1"/>
  <c r="K66" i="26"/>
  <c r="Y128" i="26"/>
  <c r="AC173" i="26"/>
  <c r="Y177" i="26"/>
  <c r="Z205" i="26"/>
  <c r="AE205" i="26" s="1"/>
  <c r="S120" i="26"/>
  <c r="T120" i="26" s="1"/>
  <c r="AI120" i="26"/>
  <c r="AB120" i="26"/>
  <c r="AJ120" i="26"/>
  <c r="AI128" i="26"/>
  <c r="P128" i="26"/>
  <c r="AJ128" i="26"/>
  <c r="AB128" i="26"/>
  <c r="S128" i="26"/>
  <c r="T128" i="26" s="1"/>
  <c r="W128" i="26"/>
  <c r="X128" i="26" s="1"/>
  <c r="Y169" i="26"/>
  <c r="Y216" i="26"/>
  <c r="AB135" i="26"/>
  <c r="S135" i="26"/>
  <c r="T135" i="26" s="1"/>
  <c r="W135" i="26" s="1"/>
  <c r="X135" i="26" s="1"/>
  <c r="P135" i="26"/>
  <c r="Q135" i="26" s="1"/>
  <c r="AJ135" i="26"/>
  <c r="AI135" i="26"/>
  <c r="U101" i="26"/>
  <c r="V101" i="26" s="1"/>
  <c r="N101" i="26"/>
  <c r="O101" i="26" s="1"/>
  <c r="AC222" i="26"/>
  <c r="N138" i="26"/>
  <c r="O138" i="26" s="1"/>
  <c r="U138" i="26"/>
  <c r="V138" i="26" s="1"/>
  <c r="AC184" i="26"/>
  <c r="Y152" i="26"/>
  <c r="AA152" i="26" s="1"/>
  <c r="AB137" i="26"/>
  <c r="S137" i="26"/>
  <c r="T137" i="26" s="1"/>
  <c r="AJ137" i="26"/>
  <c r="AI137" i="26"/>
  <c r="AI118" i="26"/>
  <c r="AB118" i="26"/>
  <c r="S118" i="26"/>
  <c r="T118" i="26" s="1"/>
  <c r="AJ118" i="26"/>
  <c r="U162" i="26"/>
  <c r="V162" i="26" s="1"/>
  <c r="N162" i="26"/>
  <c r="O162" i="26" s="1"/>
  <c r="Y184" i="26"/>
  <c r="N198" i="26"/>
  <c r="O198" i="26" s="1"/>
  <c r="U198" i="26"/>
  <c r="V198" i="26" s="1"/>
  <c r="Y67" i="26"/>
  <c r="AI213" i="26"/>
  <c r="S213" i="26"/>
  <c r="T213" i="26" s="1"/>
  <c r="AJ213" i="26"/>
  <c r="AB213" i="26"/>
  <c r="S68" i="26"/>
  <c r="T68" i="26" s="1"/>
  <c r="W68" i="26" s="1"/>
  <c r="X68" i="26" s="1"/>
  <c r="AI68" i="26"/>
  <c r="AB68" i="26"/>
  <c r="AJ68" i="26"/>
  <c r="P68" i="26"/>
  <c r="Y57" i="26"/>
  <c r="AC60" i="26"/>
  <c r="S217" i="26"/>
  <c r="T217" i="26" s="1"/>
  <c r="W217" i="26" s="1"/>
  <c r="X217" i="26" s="1"/>
  <c r="AB217" i="26"/>
  <c r="AJ217" i="26"/>
  <c r="AI217" i="26"/>
  <c r="P217" i="26"/>
  <c r="Q217" i="26" s="1"/>
  <c r="Y91" i="26"/>
  <c r="Y148" i="26"/>
  <c r="U213" i="26"/>
  <c r="V213" i="26" s="1"/>
  <c r="N213" i="26"/>
  <c r="O213" i="26" s="1"/>
  <c r="P213" i="26" s="1"/>
  <c r="N159" i="26"/>
  <c r="O159" i="26" s="1"/>
  <c r="U159" i="26"/>
  <c r="V159" i="26" s="1"/>
  <c r="Y166" i="26"/>
  <c r="Y173" i="26"/>
  <c r="N146" i="26"/>
  <c r="O146" i="26" s="1"/>
  <c r="U146" i="26"/>
  <c r="V146" i="26" s="1"/>
  <c r="S143" i="26"/>
  <c r="T143" i="26" s="1"/>
  <c r="AI143" i="26"/>
  <c r="AB143" i="26"/>
  <c r="AJ143" i="26"/>
  <c r="S141" i="26"/>
  <c r="T141" i="26" s="1"/>
  <c r="AJ141" i="26"/>
  <c r="AI141" i="26"/>
  <c r="AB141" i="26"/>
  <c r="AI86" i="26"/>
  <c r="AJ86" i="26"/>
  <c r="S86" i="26"/>
  <c r="T86" i="26" s="1"/>
  <c r="AB86" i="26"/>
  <c r="AJ215" i="26"/>
  <c r="AB215" i="26"/>
  <c r="S215" i="26"/>
  <c r="T215" i="26" s="1"/>
  <c r="AI215" i="26"/>
  <c r="AJ95" i="26"/>
  <c r="AB95" i="26"/>
  <c r="AI95" i="26"/>
  <c r="S95" i="26"/>
  <c r="T95" i="26" s="1"/>
  <c r="U114" i="26"/>
  <c r="V114" i="26" s="1"/>
  <c r="N114" i="26"/>
  <c r="O114" i="26" s="1"/>
  <c r="P82" i="26"/>
  <c r="Q82" i="26" s="1"/>
  <c r="AB82" i="26"/>
  <c r="AI82" i="26"/>
  <c r="S82" i="26"/>
  <c r="T82" i="26" s="1"/>
  <c r="W82" i="26" s="1"/>
  <c r="X82" i="26" s="1"/>
  <c r="AJ82" i="26"/>
  <c r="AJ192" i="26"/>
  <c r="S192" i="26"/>
  <c r="T192" i="26" s="1"/>
  <c r="AB192" i="26"/>
  <c r="AI192" i="26"/>
  <c r="U117" i="26"/>
  <c r="V117" i="26" s="1"/>
  <c r="N117" i="26"/>
  <c r="O117" i="26" s="1"/>
  <c r="AC122" i="26"/>
  <c r="S63" i="26"/>
  <c r="T63" i="26" s="1"/>
  <c r="W63" i="26" s="1"/>
  <c r="X63" i="26" s="1"/>
  <c r="AB63" i="26"/>
  <c r="AI63" i="26"/>
  <c r="AJ63" i="26"/>
  <c r="P63" i="26"/>
  <c r="AB150" i="26"/>
  <c r="S150" i="26"/>
  <c r="T150" i="26" s="1"/>
  <c r="W150" i="26"/>
  <c r="X150" i="26" s="1"/>
  <c r="AI150" i="26"/>
  <c r="P150" i="26"/>
  <c r="Q150" i="26" s="1"/>
  <c r="AJ150" i="26"/>
  <c r="AC139" i="26"/>
  <c r="AB110" i="26"/>
  <c r="S110" i="26"/>
  <c r="T110" i="26" s="1"/>
  <c r="W110" i="26" s="1"/>
  <c r="X110" i="26" s="1"/>
  <c r="P110" i="26"/>
  <c r="Q110" i="26" s="1"/>
  <c r="AI110" i="26"/>
  <c r="AJ110" i="26"/>
  <c r="N215" i="26"/>
  <c r="O215" i="26" s="1"/>
  <c r="P215" i="26" s="1"/>
  <c r="U215" i="26"/>
  <c r="V215" i="26" s="1"/>
  <c r="AI65" i="26"/>
  <c r="AB65" i="26"/>
  <c r="S65" i="26"/>
  <c r="T65" i="26" s="1"/>
  <c r="AJ65" i="26"/>
  <c r="AB115" i="26"/>
  <c r="AJ115" i="26"/>
  <c r="AI115" i="26"/>
  <c r="S115" i="26"/>
  <c r="T115" i="26" s="1"/>
  <c r="AC85" i="26"/>
  <c r="U92" i="26"/>
  <c r="V92" i="26" s="1"/>
  <c r="N92" i="26"/>
  <c r="O92" i="26" s="1"/>
  <c r="N52" i="26"/>
  <c r="O52" i="26" s="1"/>
  <c r="U52" i="26"/>
  <c r="V52" i="26" s="1"/>
  <c r="S210" i="26"/>
  <c r="T210" i="26" s="1"/>
  <c r="W210" i="26" s="1"/>
  <c r="X210" i="26" s="1"/>
  <c r="AI210" i="26"/>
  <c r="AB210" i="26"/>
  <c r="AJ210" i="26"/>
  <c r="P210" i="26"/>
  <c r="AC211" i="26"/>
  <c r="AI133" i="26"/>
  <c r="AB133" i="26"/>
  <c r="S133" i="26"/>
  <c r="T133" i="26" s="1"/>
  <c r="AJ133" i="26"/>
  <c r="P107" i="26"/>
  <c r="W70" i="26"/>
  <c r="X70" i="26" s="1"/>
  <c r="S70" i="26"/>
  <c r="T70" i="26" s="1"/>
  <c r="AI70" i="26"/>
  <c r="AB70" i="26"/>
  <c r="P70" i="26"/>
  <c r="AJ70" i="26"/>
  <c r="W153" i="26"/>
  <c r="X153" i="26" s="1"/>
  <c r="AI153" i="26"/>
  <c r="AB153" i="26"/>
  <c r="P153" i="26"/>
  <c r="S153" i="26"/>
  <c r="T153" i="26" s="1"/>
  <c r="AJ153" i="26"/>
  <c r="Z214" i="26"/>
  <c r="AE214" i="26" s="1"/>
  <c r="U86" i="26"/>
  <c r="V86" i="26" s="1"/>
  <c r="N86" i="26"/>
  <c r="O86" i="26" s="1"/>
  <c r="K81" i="26"/>
  <c r="N65" i="26"/>
  <c r="O65" i="26" s="1"/>
  <c r="U65" i="26"/>
  <c r="V65" i="26" s="1"/>
  <c r="S69" i="26"/>
  <c r="T69" i="26" s="1"/>
  <c r="W69" i="26" s="1"/>
  <c r="X69" i="26" s="1"/>
  <c r="AI69" i="26"/>
  <c r="AJ69" i="26"/>
  <c r="AB69" i="26"/>
  <c r="P69" i="26"/>
  <c r="Q69" i="26" s="1"/>
  <c r="W151" i="26"/>
  <c r="X151" i="26" s="1"/>
  <c r="AB151" i="26"/>
  <c r="AJ151" i="26"/>
  <c r="AI151" i="26"/>
  <c r="S151" i="26"/>
  <c r="T151" i="26" s="1"/>
  <c r="P151" i="26"/>
  <c r="U145" i="26"/>
  <c r="V145" i="26" s="1"/>
  <c r="N145" i="26"/>
  <c r="O145" i="26" s="1"/>
  <c r="P145" i="26" s="1"/>
  <c r="U143" i="26"/>
  <c r="V143" i="26" s="1"/>
  <c r="N143" i="26"/>
  <c r="O143" i="26" s="1"/>
  <c r="K51" i="26"/>
  <c r="AC186" i="26"/>
  <c r="U120" i="26"/>
  <c r="V120" i="26" s="1"/>
  <c r="N120" i="26"/>
  <c r="O120" i="26" s="1"/>
  <c r="P120" i="26" s="1"/>
  <c r="U79" i="26"/>
  <c r="V79" i="26" s="1"/>
  <c r="N79" i="26"/>
  <c r="O79" i="26" s="1"/>
  <c r="AC132" i="26"/>
  <c r="AB74" i="26"/>
  <c r="S74" i="26"/>
  <c r="T74" i="26" s="1"/>
  <c r="AJ74" i="26"/>
  <c r="W74" i="26"/>
  <c r="X74" i="26" s="1"/>
  <c r="AI74" i="26"/>
  <c r="P74" i="26"/>
  <c r="Q74" i="26" s="1"/>
  <c r="U140" i="26"/>
  <c r="V140" i="26" s="1"/>
  <c r="N140" i="26"/>
  <c r="O140" i="26" s="1"/>
  <c r="U201" i="26"/>
  <c r="V201" i="26" s="1"/>
  <c r="N201" i="26"/>
  <c r="O201" i="26" s="1"/>
  <c r="Q122" i="26"/>
  <c r="AI93" i="26"/>
  <c r="S93" i="26"/>
  <c r="T93" i="26" s="1"/>
  <c r="W93" i="26" s="1"/>
  <c r="X93" i="26" s="1"/>
  <c r="AB93" i="26"/>
  <c r="AJ93" i="26"/>
  <c r="P93" i="26"/>
  <c r="Q93" i="26" s="1"/>
  <c r="Y97" i="26"/>
  <c r="Z139" i="26"/>
  <c r="U191" i="26"/>
  <c r="V191" i="26" s="1"/>
  <c r="N191" i="26"/>
  <c r="O191" i="26" s="1"/>
  <c r="AB79" i="26"/>
  <c r="AJ79" i="26"/>
  <c r="S79" i="26"/>
  <c r="T79" i="26" s="1"/>
  <c r="AI79" i="26"/>
  <c r="P79" i="26"/>
  <c r="Q79" i="26" s="1"/>
  <c r="W79" i="26"/>
  <c r="X79" i="26" s="1"/>
  <c r="K117" i="26"/>
  <c r="AI197" i="26"/>
  <c r="P197" i="26"/>
  <c r="Q197" i="26" s="1"/>
  <c r="AJ197" i="26"/>
  <c r="AB197" i="26"/>
  <c r="S197" i="26"/>
  <c r="T197" i="26" s="1"/>
  <c r="W197" i="26"/>
  <c r="X197" i="26" s="1"/>
  <c r="U124" i="26"/>
  <c r="V124" i="26" s="1"/>
  <c r="N124" i="26"/>
  <c r="O124" i="26" s="1"/>
  <c r="Y76" i="26"/>
  <c r="Y85" i="26"/>
  <c r="N150" i="26"/>
  <c r="O150" i="26" s="1"/>
  <c r="U150" i="26"/>
  <c r="V150" i="26" s="1"/>
  <c r="S77" i="26"/>
  <c r="T77" i="26" s="1"/>
  <c r="AB77" i="26"/>
  <c r="AJ77" i="26"/>
  <c r="AI77" i="26"/>
  <c r="P77" i="26"/>
  <c r="Q77" i="26" s="1"/>
  <c r="W77" i="26"/>
  <c r="X77" i="26" s="1"/>
  <c r="Y74" i="26"/>
  <c r="Z88" i="26"/>
  <c r="AE88" i="26" s="1"/>
  <c r="AC121" i="26"/>
  <c r="K92" i="26"/>
  <c r="K52" i="26"/>
  <c r="N98" i="26"/>
  <c r="O98" i="26" s="1"/>
  <c r="U98" i="26"/>
  <c r="V98" i="26" s="1"/>
  <c r="AI147" i="26"/>
  <c r="W147" i="26"/>
  <c r="X147" i="26" s="1"/>
  <c r="AJ147" i="26"/>
  <c r="P147" i="26"/>
  <c r="Q147" i="26" s="1"/>
  <c r="S147" i="26"/>
  <c r="T147" i="26" s="1"/>
  <c r="AB147" i="26"/>
  <c r="Y161" i="26"/>
  <c r="Y109" i="26"/>
  <c r="AC167" i="26"/>
  <c r="AJ71" i="26"/>
  <c r="S71" i="26"/>
  <c r="T71" i="26" s="1"/>
  <c r="AI71" i="26"/>
  <c r="W71" i="26"/>
  <c r="X71" i="26" s="1"/>
  <c r="P71" i="26"/>
  <c r="Q71" i="26" s="1"/>
  <c r="AB71" i="26"/>
  <c r="K87" i="26"/>
  <c r="U224" i="26"/>
  <c r="V224" i="26" s="1"/>
  <c r="N224" i="26"/>
  <c r="O224" i="26" s="1"/>
  <c r="S176" i="26"/>
  <c r="T176" i="26" s="1"/>
  <c r="AB176" i="26"/>
  <c r="AJ176" i="26"/>
  <c r="P176" i="26"/>
  <c r="Q176" i="26" s="1"/>
  <c r="AI176" i="26"/>
  <c r="W176" i="26"/>
  <c r="X176" i="26" s="1"/>
  <c r="AJ204" i="26"/>
  <c r="S204" i="26"/>
  <c r="T204" i="26" s="1"/>
  <c r="AI204" i="26"/>
  <c r="W204" i="26"/>
  <c r="X204" i="26" s="1"/>
  <c r="P204" i="26"/>
  <c r="AB204" i="26"/>
  <c r="AI72" i="26"/>
  <c r="AB72" i="26"/>
  <c r="P72" i="26"/>
  <c r="AJ72" i="26"/>
  <c r="S72" i="26"/>
  <c r="T72" i="26" s="1"/>
  <c r="W72" i="26"/>
  <c r="X72" i="26" s="1"/>
  <c r="Y153" i="26"/>
  <c r="P105" i="26"/>
  <c r="Q105" i="26" s="1"/>
  <c r="S105" i="26"/>
  <c r="T105" i="26" s="1"/>
  <c r="AJ105" i="26"/>
  <c r="AI105" i="26"/>
  <c r="W105" i="26"/>
  <c r="X105" i="26" s="1"/>
  <c r="AB105" i="26"/>
  <c r="AI219" i="26"/>
  <c r="P219" i="26"/>
  <c r="Q219" i="26" s="1"/>
  <c r="AB219" i="26"/>
  <c r="S219" i="26"/>
  <c r="T219" i="26" s="1"/>
  <c r="AJ219" i="26"/>
  <c r="W219" i="26"/>
  <c r="X219" i="26" s="1"/>
  <c r="AI156" i="26"/>
  <c r="W156" i="26"/>
  <c r="X156" i="26" s="1"/>
  <c r="P156" i="26"/>
  <c r="AB156" i="26"/>
  <c r="AJ156" i="26"/>
  <c r="S156" i="26"/>
  <c r="T156" i="26" s="1"/>
  <c r="Y77" i="26"/>
  <c r="K201" i="26"/>
  <c r="AC83" i="26"/>
  <c r="U218" i="26"/>
  <c r="V218" i="26" s="1"/>
  <c r="N218" i="26"/>
  <c r="O218" i="26" s="1"/>
  <c r="K138" i="26"/>
  <c r="Y58" i="26"/>
  <c r="AI54" i="26"/>
  <c r="P54" i="26"/>
  <c r="S54" i="26"/>
  <c r="T54" i="26" s="1"/>
  <c r="AJ54" i="26"/>
  <c r="AB54" i="26"/>
  <c r="W54" i="26"/>
  <c r="X54" i="26" s="1"/>
  <c r="AB109" i="26"/>
  <c r="AJ109" i="26"/>
  <c r="P109" i="26"/>
  <c r="AI109" i="26"/>
  <c r="S109" i="26"/>
  <c r="T109" i="26" s="1"/>
  <c r="W109" i="26" s="1"/>
  <c r="X109" i="26" s="1"/>
  <c r="Z116" i="26"/>
  <c r="AA116" i="26" s="1"/>
  <c r="AC200" i="26"/>
  <c r="N55" i="26"/>
  <c r="O55" i="26" s="1"/>
  <c r="U55" i="26"/>
  <c r="V55" i="26" s="1"/>
  <c r="AC183" i="26"/>
  <c r="N104" i="26"/>
  <c r="O104" i="26" s="1"/>
  <c r="U104" i="26"/>
  <c r="V104" i="26" s="1"/>
  <c r="AC57" i="26"/>
  <c r="W98" i="26"/>
  <c r="X98" i="26" s="1"/>
  <c r="AJ98" i="26"/>
  <c r="AB98" i="26"/>
  <c r="S98" i="26"/>
  <c r="T98" i="26" s="1"/>
  <c r="P98" i="26"/>
  <c r="Q98" i="26" s="1"/>
  <c r="AI98" i="26"/>
  <c r="AC155" i="26"/>
  <c r="AI154" i="26"/>
  <c r="W154" i="26"/>
  <c r="X154" i="26" s="1"/>
  <c r="AB154" i="26"/>
  <c r="S154" i="26"/>
  <c r="T154" i="26" s="1"/>
  <c r="P154" i="26"/>
  <c r="AJ154" i="26"/>
  <c r="AI145" i="26"/>
  <c r="AJ145" i="26"/>
  <c r="AB145" i="26"/>
  <c r="S145" i="26"/>
  <c r="T145" i="26" s="1"/>
  <c r="AI80" i="26"/>
  <c r="S80" i="26"/>
  <c r="T80" i="26" s="1"/>
  <c r="W80" i="26"/>
  <c r="X80" i="26" s="1"/>
  <c r="P80" i="26"/>
  <c r="AB80" i="26"/>
  <c r="AJ80" i="26"/>
  <c r="U188" i="26"/>
  <c r="V188" i="26" s="1"/>
  <c r="N188" i="26"/>
  <c r="O188" i="26" s="1"/>
  <c r="P188" i="26" s="1"/>
  <c r="AB157" i="26"/>
  <c r="S157" i="26"/>
  <c r="T157" i="26" s="1"/>
  <c r="W157" i="26" s="1"/>
  <c r="X157" i="26" s="1"/>
  <c r="AI157" i="26"/>
  <c r="AJ157" i="26"/>
  <c r="P157" i="26"/>
  <c r="Q157" i="26" s="1"/>
  <c r="W129" i="26"/>
  <c r="X129" i="26" s="1"/>
  <c r="AI129" i="26"/>
  <c r="P129" i="26"/>
  <c r="AB129" i="26"/>
  <c r="AJ129" i="26"/>
  <c r="S129" i="26"/>
  <c r="T129" i="26" s="1"/>
  <c r="AB158" i="26"/>
  <c r="S158" i="26"/>
  <c r="T158" i="26" s="1"/>
  <c r="AI158" i="26"/>
  <c r="AJ158" i="26"/>
  <c r="AC67" i="26"/>
  <c r="AC88" i="26"/>
  <c r="AI218" i="26"/>
  <c r="AB218" i="26"/>
  <c r="S218" i="26"/>
  <c r="T218" i="26" s="1"/>
  <c r="AJ218" i="26"/>
  <c r="AI207" i="26"/>
  <c r="Y125" i="26"/>
  <c r="P169" i="26"/>
  <c r="Y157" i="26"/>
  <c r="Y156" i="26"/>
  <c r="S202" i="26"/>
  <c r="T202" i="26" s="1"/>
  <c r="W202" i="26"/>
  <c r="X202" i="26" s="1"/>
  <c r="P202" i="26"/>
  <c r="Q202" i="26" s="1"/>
  <c r="AJ202" i="26"/>
  <c r="AI202" i="26"/>
  <c r="AB202" i="26"/>
  <c r="Q200" i="26"/>
  <c r="K114" i="26"/>
  <c r="Q214" i="26"/>
  <c r="AC53" i="26"/>
  <c r="W198" i="26"/>
  <c r="X198" i="26" s="1"/>
  <c r="AI198" i="26"/>
  <c r="P198" i="26"/>
  <c r="AB198" i="26"/>
  <c r="S198" i="26"/>
  <c r="T198" i="26" s="1"/>
  <c r="AJ198" i="26"/>
  <c r="K124" i="26"/>
  <c r="U84" i="26"/>
  <c r="V84" i="26" s="1"/>
  <c r="N84" i="26"/>
  <c r="O84" i="26" s="1"/>
  <c r="N54" i="26"/>
  <c r="O54" i="26" s="1"/>
  <c r="U54" i="26"/>
  <c r="V54" i="26" s="1"/>
  <c r="AB189" i="26"/>
  <c r="P189" i="26"/>
  <c r="Q189" i="26" s="1"/>
  <c r="AI189" i="26"/>
  <c r="AJ189" i="26"/>
  <c r="S189" i="26"/>
  <c r="T189" i="26" s="1"/>
  <c r="W189" i="26" s="1"/>
  <c r="X189" i="26" s="1"/>
  <c r="U202" i="26"/>
  <c r="V202" i="26" s="1"/>
  <c r="N202" i="26"/>
  <c r="O202" i="26" s="1"/>
  <c r="AJ179" i="26"/>
  <c r="S179" i="26"/>
  <c r="T179" i="26" s="1"/>
  <c r="AI179" i="26"/>
  <c r="W179" i="26"/>
  <c r="X179" i="26" s="1"/>
  <c r="P179" i="26"/>
  <c r="Q179" i="26" s="1"/>
  <c r="AB179" i="26"/>
  <c r="N113" i="26"/>
  <c r="O113" i="26" s="1"/>
  <c r="U113" i="26"/>
  <c r="V113" i="26" s="1"/>
  <c r="Y135" i="26"/>
  <c r="AI185" i="26"/>
  <c r="AJ185" i="26"/>
  <c r="S185" i="26"/>
  <c r="T185" i="26" s="1"/>
  <c r="W185" i="26" s="1"/>
  <c r="X185" i="26" s="1"/>
  <c r="AB185" i="26"/>
  <c r="P185" i="26"/>
  <c r="Q185" i="26" s="1"/>
  <c r="P103" i="26"/>
  <c r="W103" i="26"/>
  <c r="X103" i="26" s="1"/>
  <c r="AJ103" i="26"/>
  <c r="AB103" i="26"/>
  <c r="S103" i="26"/>
  <c r="T103" i="26" s="1"/>
  <c r="AI103" i="26"/>
  <c r="AC142" i="26"/>
  <c r="AB126" i="26"/>
  <c r="S126" i="26"/>
  <c r="T126" i="26" s="1"/>
  <c r="AJ126" i="26"/>
  <c r="W126" i="26"/>
  <c r="X126" i="26" s="1"/>
  <c r="P126" i="26"/>
  <c r="Q126" i="26" s="1"/>
  <c r="AI126" i="26"/>
  <c r="N99" i="26"/>
  <c r="O99" i="26" s="1"/>
  <c r="U99" i="26"/>
  <c r="V99" i="26" s="1"/>
  <c r="Y212" i="26"/>
  <c r="U71" i="26"/>
  <c r="V71" i="26" s="1"/>
  <c r="N71" i="26"/>
  <c r="O71" i="26" s="1"/>
  <c r="U105" i="26"/>
  <c r="V105" i="26" s="1"/>
  <c r="N105" i="26"/>
  <c r="O105" i="26" s="1"/>
  <c r="S190" i="26"/>
  <c r="T190" i="26" s="1"/>
  <c r="AB190" i="26"/>
  <c r="AJ190" i="26"/>
  <c r="AI190" i="26"/>
  <c r="AC170" i="26"/>
  <c r="AB220" i="26"/>
  <c r="W220" i="26"/>
  <c r="X220" i="26" s="1"/>
  <c r="S220" i="26"/>
  <c r="T220" i="26" s="1"/>
  <c r="P220" i="26"/>
  <c r="Q220" i="26" s="1"/>
  <c r="AI220" i="26"/>
  <c r="AJ220" i="26"/>
  <c r="W182" i="26"/>
  <c r="X182" i="26" s="1"/>
  <c r="AI182" i="26"/>
  <c r="P182" i="26"/>
  <c r="Q182" i="26" s="1"/>
  <c r="AB182" i="26"/>
  <c r="S182" i="26"/>
  <c r="T182" i="26" s="1"/>
  <c r="AJ182" i="26"/>
  <c r="S113" i="26"/>
  <c r="T113" i="26" s="1"/>
  <c r="W113" i="26" s="1"/>
  <c r="X113" i="26" s="1"/>
  <c r="AB113" i="26"/>
  <c r="AJ113" i="26"/>
  <c r="AI113" i="26"/>
  <c r="AI134" i="26"/>
  <c r="S134" i="26"/>
  <c r="T134" i="26" s="1"/>
  <c r="AB134" i="26"/>
  <c r="AJ134" i="26"/>
  <c r="Y195" i="26"/>
  <c r="Y53" i="26"/>
  <c r="AB160" i="26"/>
  <c r="P160" i="26"/>
  <c r="Q160" i="26" s="1"/>
  <c r="S160" i="26"/>
  <c r="T160" i="26" s="1"/>
  <c r="W160" i="26" s="1"/>
  <c r="X160" i="26" s="1"/>
  <c r="AJ160" i="26"/>
  <c r="AI160" i="26"/>
  <c r="Y217" i="26"/>
  <c r="AB224" i="26"/>
  <c r="AJ224" i="26"/>
  <c r="S224" i="26"/>
  <c r="T224" i="26" s="1"/>
  <c r="AI224" i="26"/>
  <c r="W224" i="26"/>
  <c r="X224" i="26" s="1"/>
  <c r="P224" i="26"/>
  <c r="AB187" i="26"/>
  <c r="AJ187" i="26"/>
  <c r="S187" i="26"/>
  <c r="T187" i="26" s="1"/>
  <c r="W187" i="26" s="1"/>
  <c r="X187" i="26" s="1"/>
  <c r="AI187" i="26"/>
  <c r="P187" i="26"/>
  <c r="Q187" i="26" s="1"/>
  <c r="Z85" i="26"/>
  <c r="K140" i="26"/>
  <c r="O10" i="26" s="1"/>
  <c r="U190" i="26"/>
  <c r="V190" i="26" s="1"/>
  <c r="N190" i="26"/>
  <c r="O190" i="26" s="1"/>
  <c r="Y142" i="26"/>
  <c r="AI209" i="26"/>
  <c r="AB209" i="26"/>
  <c r="AJ209" i="26"/>
  <c r="S209" i="26"/>
  <c r="T209" i="26" s="1"/>
  <c r="W209" i="26" s="1"/>
  <c r="X209" i="26" s="1"/>
  <c r="P209" i="26"/>
  <c r="Q209" i="26" s="1"/>
  <c r="AI91" i="26"/>
  <c r="AJ91" i="26"/>
  <c r="S91" i="26"/>
  <c r="T91" i="26" s="1"/>
  <c r="W91" i="26" s="1"/>
  <c r="X91" i="26" s="1"/>
  <c r="AB91" i="26"/>
  <c r="P91" i="26"/>
  <c r="Q91" i="26" s="1"/>
  <c r="S78" i="26"/>
  <c r="T78" i="26" s="1"/>
  <c r="W78" i="26"/>
  <c r="X78" i="26" s="1"/>
  <c r="AI78" i="26"/>
  <c r="AJ78" i="26"/>
  <c r="P78" i="26"/>
  <c r="Q78" i="26" s="1"/>
  <c r="AB78" i="26"/>
  <c r="N199" i="26"/>
  <c r="O199" i="26" s="1"/>
  <c r="U199" i="26"/>
  <c r="V199" i="26" s="1"/>
  <c r="AC148" i="26"/>
  <c r="Y68" i="26"/>
  <c r="U225" i="26"/>
  <c r="V225" i="26" s="1"/>
  <c r="N225" i="26"/>
  <c r="O225" i="26" s="1"/>
  <c r="AJ163" i="26"/>
  <c r="AI163" i="26"/>
  <c r="AB163" i="26"/>
  <c r="S163" i="26"/>
  <c r="T163" i="26" s="1"/>
  <c r="Z184" i="26"/>
  <c r="AC116" i="26"/>
  <c r="P58" i="26"/>
  <c r="Q58" i="26" s="1"/>
  <c r="AJ58" i="26"/>
  <c r="S58" i="26"/>
  <c r="T58" i="26" s="1"/>
  <c r="W58" i="26" s="1"/>
  <c r="X58" i="26" s="1"/>
  <c r="AI58" i="26"/>
  <c r="AB58" i="26"/>
  <c r="AB64" i="26"/>
  <c r="S64" i="26"/>
  <c r="T64" i="26" s="1"/>
  <c r="W64" i="26" s="1"/>
  <c r="X64" i="26" s="1"/>
  <c r="AJ64" i="26"/>
  <c r="P64" i="26"/>
  <c r="AI64" i="26"/>
  <c r="AE174" i="26"/>
  <c r="AC174" i="26"/>
  <c r="Z167" i="26"/>
  <c r="AA167" i="26" s="1"/>
  <c r="N172" i="26"/>
  <c r="O172" i="26" s="1"/>
  <c r="U172" i="26"/>
  <c r="V172" i="26" s="1"/>
  <c r="N95" i="26"/>
  <c r="O95" i="26" s="1"/>
  <c r="P95" i="26" s="1"/>
  <c r="U95" i="26"/>
  <c r="V95" i="26" s="1"/>
  <c r="P195" i="26"/>
  <c r="Q195" i="26" s="1"/>
  <c r="AB195" i="26"/>
  <c r="AI195" i="26"/>
  <c r="W195" i="26"/>
  <c r="X195" i="26" s="1"/>
  <c r="AJ195" i="26"/>
  <c r="S195" i="26"/>
  <c r="T195" i="26" s="1"/>
  <c r="W97" i="26"/>
  <c r="X97" i="26" s="1"/>
  <c r="S97" i="26"/>
  <c r="T97" i="26" s="1"/>
  <c r="AJ97" i="26"/>
  <c r="P97" i="26"/>
  <c r="AB97" i="26"/>
  <c r="AI97" i="26"/>
  <c r="S206" i="26"/>
  <c r="T206" i="26" s="1"/>
  <c r="AB206" i="26"/>
  <c r="AI206" i="26"/>
  <c r="AJ206" i="26"/>
  <c r="P206" i="26"/>
  <c r="W206" i="26"/>
  <c r="X206" i="26" s="1"/>
  <c r="N133" i="26"/>
  <c r="O133" i="26" s="1"/>
  <c r="P133" i="26" s="1"/>
  <c r="U133" i="26"/>
  <c r="V133" i="26" s="1"/>
  <c r="W133" i="26" s="1"/>
  <c r="X133" i="26" s="1"/>
  <c r="Q62" i="26"/>
  <c r="AC123" i="26"/>
  <c r="AE123" i="26"/>
  <c r="Y93" i="26"/>
  <c r="U118" i="26"/>
  <c r="V118" i="26" s="1"/>
  <c r="N118" i="26"/>
  <c r="O118" i="26" s="1"/>
  <c r="AB90" i="26"/>
  <c r="AI90" i="26"/>
  <c r="S90" i="26"/>
  <c r="T90" i="26" s="1"/>
  <c r="W90" i="26" s="1"/>
  <c r="X90" i="26" s="1"/>
  <c r="AJ90" i="26"/>
  <c r="P90" i="26"/>
  <c r="P161" i="26"/>
  <c r="K172" i="26"/>
  <c r="K84" i="26"/>
  <c r="AC100" i="26"/>
  <c r="Q152" i="26"/>
  <c r="AI221" i="26"/>
  <c r="AB221" i="26"/>
  <c r="P221" i="26"/>
  <c r="AJ221" i="26"/>
  <c r="S221" i="26"/>
  <c r="T221" i="26" s="1"/>
  <c r="W221" i="26"/>
  <c r="X221" i="26" s="1"/>
  <c r="U89" i="26"/>
  <c r="V89" i="26" s="1"/>
  <c r="N89" i="26"/>
  <c r="O89" i="26" s="1"/>
  <c r="N220" i="26"/>
  <c r="O220" i="26" s="1"/>
  <c r="U220" i="26"/>
  <c r="V220" i="26" s="1"/>
  <c r="U130" i="26"/>
  <c r="V130" i="26" s="1"/>
  <c r="N130" i="26"/>
  <c r="O130" i="26" s="1"/>
  <c r="U141" i="26"/>
  <c r="V141" i="26" s="1"/>
  <c r="N141" i="26"/>
  <c r="O141" i="26" s="1"/>
  <c r="P141" i="26" s="1"/>
  <c r="Y185" i="26"/>
  <c r="Y165" i="26"/>
  <c r="Y154" i="26"/>
  <c r="AC205" i="26"/>
  <c r="U112" i="26"/>
  <c r="V112" i="26" s="1"/>
  <c r="N112" i="26"/>
  <c r="O112" i="26" s="1"/>
  <c r="P112" i="26" s="1"/>
  <c r="AB119" i="26"/>
  <c r="AJ119" i="26"/>
  <c r="S119" i="26"/>
  <c r="T119" i="26" s="1"/>
  <c r="W119" i="26" s="1"/>
  <c r="X119" i="26" s="1"/>
  <c r="AI119" i="26"/>
  <c r="P119" i="26"/>
  <c r="AI194" i="26"/>
  <c r="W194" i="26"/>
  <c r="X194" i="26" s="1"/>
  <c r="AJ194" i="26"/>
  <c r="P194" i="26"/>
  <c r="S194" i="26"/>
  <c r="T194" i="26" s="1"/>
  <c r="AB194" i="26"/>
  <c r="U115" i="26"/>
  <c r="V115" i="26" s="1"/>
  <c r="N115" i="26"/>
  <c r="O115" i="26" s="1"/>
  <c r="AI75" i="26"/>
  <c r="W75" i="26"/>
  <c r="X75" i="26" s="1"/>
  <c r="P75" i="26"/>
  <c r="Q75" i="26" s="1"/>
  <c r="AB75" i="26"/>
  <c r="S75" i="26"/>
  <c r="T75" i="26" s="1"/>
  <c r="AJ75" i="26"/>
  <c r="Q148" i="26"/>
  <c r="Z149" i="26"/>
  <c r="AI171" i="26"/>
  <c r="W171" i="26"/>
  <c r="X171" i="26" s="1"/>
  <c r="P171" i="26"/>
  <c r="AB171" i="26"/>
  <c r="AJ171" i="26"/>
  <c r="S171" i="26"/>
  <c r="T171" i="26" s="1"/>
  <c r="U192" i="26"/>
  <c r="V192" i="26" s="1"/>
  <c r="N192" i="26"/>
  <c r="O192" i="26" s="1"/>
  <c r="N194" i="26"/>
  <c r="O194" i="26" s="1"/>
  <c r="U194" i="26"/>
  <c r="V194" i="26" s="1"/>
  <c r="AC203" i="26"/>
  <c r="AC169" i="26"/>
  <c r="N175" i="26"/>
  <c r="O175" i="26" s="1"/>
  <c r="U175" i="26"/>
  <c r="V175" i="26" s="1"/>
  <c r="U171" i="26"/>
  <c r="V171" i="26" s="1"/>
  <c r="N171" i="26"/>
  <c r="O171" i="26" s="1"/>
  <c r="AI193" i="26"/>
  <c r="AJ193" i="26"/>
  <c r="AB193" i="26"/>
  <c r="S193" i="26"/>
  <c r="T193" i="26" s="1"/>
  <c r="Y168" i="26"/>
  <c r="Y179" i="26"/>
  <c r="AC214" i="26"/>
  <c r="U163" i="26"/>
  <c r="V163" i="26" s="1"/>
  <c r="N163" i="26"/>
  <c r="O163" i="26" s="1"/>
  <c r="P163" i="26" s="1"/>
  <c r="AJ127" i="26"/>
  <c r="AB127" i="26"/>
  <c r="S127" i="26"/>
  <c r="T127" i="26" s="1"/>
  <c r="P127" i="26"/>
  <c r="AI127" i="26"/>
  <c r="W127" i="26"/>
  <c r="X127" i="26" s="1"/>
  <c r="N106" i="26"/>
  <c r="O106" i="26" s="1"/>
  <c r="U106" i="26"/>
  <c r="V106" i="26" s="1"/>
  <c r="S131" i="26"/>
  <c r="T131" i="26" s="1"/>
  <c r="W131" i="26" s="1"/>
  <c r="X131" i="26" s="1"/>
  <c r="AB131" i="26"/>
  <c r="AI131" i="26"/>
  <c r="AJ131" i="26"/>
  <c r="P131" i="26"/>
  <c r="Q131" i="26" s="1"/>
  <c r="Y149" i="26"/>
  <c r="K191" i="26"/>
  <c r="AC76" i="26"/>
  <c r="Q60" i="26"/>
  <c r="U59" i="26"/>
  <c r="V59" i="26" s="1"/>
  <c r="N59" i="26"/>
  <c r="O59" i="26" s="1"/>
  <c r="U94" i="26"/>
  <c r="V94" i="26" s="1"/>
  <c r="N94" i="26"/>
  <c r="O94" i="26" s="1"/>
  <c r="P142" i="26"/>
  <c r="N137" i="26"/>
  <c r="O137" i="26" s="1"/>
  <c r="U137" i="26"/>
  <c r="V137" i="26" s="1"/>
  <c r="K106" i="26"/>
  <c r="Q100" i="26"/>
  <c r="Q132" i="26"/>
  <c r="U134" i="26"/>
  <c r="V134" i="26" s="1"/>
  <c r="W134" i="26" s="1"/>
  <c r="X134" i="26" s="1"/>
  <c r="N134" i="26"/>
  <c r="O134" i="26" s="1"/>
  <c r="P134" i="26" s="1"/>
  <c r="S177" i="26"/>
  <c r="T177" i="26" s="1"/>
  <c r="AI177" i="26"/>
  <c r="W177" i="26"/>
  <c r="X177" i="26" s="1"/>
  <c r="AB177" i="26"/>
  <c r="AJ177" i="26"/>
  <c r="P177" i="26"/>
  <c r="Q177" i="26" s="1"/>
  <c r="AB159" i="26"/>
  <c r="S159" i="26"/>
  <c r="T159" i="26" s="1"/>
  <c r="W159" i="26" s="1"/>
  <c r="X159" i="26" s="1"/>
  <c r="AJ159" i="26"/>
  <c r="AI159" i="26"/>
  <c r="P159" i="26"/>
  <c r="Q159" i="26" s="1"/>
  <c r="N96" i="26"/>
  <c r="O96" i="26" s="1"/>
  <c r="U96" i="26"/>
  <c r="V96" i="26" s="1"/>
  <c r="P101" i="26"/>
  <c r="AB101" i="26"/>
  <c r="AJ101" i="26"/>
  <c r="W101" i="26"/>
  <c r="X101" i="26" s="1"/>
  <c r="S101" i="26"/>
  <c r="T101" i="26" s="1"/>
  <c r="AI101" i="26"/>
  <c r="Y83" i="26"/>
  <c r="Y121" i="26"/>
  <c r="N164" i="26"/>
  <c r="O164" i="26" s="1"/>
  <c r="U164" i="26"/>
  <c r="V164" i="26" s="1"/>
  <c r="Q57" i="26"/>
  <c r="AB56" i="26"/>
  <c r="P56" i="26"/>
  <c r="AJ56" i="26"/>
  <c r="S56" i="26"/>
  <c r="T56" i="26" s="1"/>
  <c r="W56" i="26"/>
  <c r="X56" i="26" s="1"/>
  <c r="AI56" i="26"/>
  <c r="Z155" i="26"/>
  <c r="U180" i="26"/>
  <c r="V180" i="26" s="1"/>
  <c r="N180" i="26"/>
  <c r="O180" i="26" s="1"/>
  <c r="AI94" i="26"/>
  <c r="AJ94" i="26"/>
  <c r="AB94" i="26"/>
  <c r="S94" i="26"/>
  <c r="T94" i="26" s="1"/>
  <c r="N102" i="26"/>
  <c r="O102" i="26" s="1"/>
  <c r="U102" i="26"/>
  <c r="V102" i="26" s="1"/>
  <c r="AI111" i="26"/>
  <c r="P111" i="26"/>
  <c r="Q111" i="26" s="1"/>
  <c r="AJ111" i="26"/>
  <c r="S111" i="26"/>
  <c r="T111" i="26" s="1"/>
  <c r="W111" i="26" s="1"/>
  <c r="X111" i="26" s="1"/>
  <c r="AB111" i="26"/>
  <c r="Y144" i="26"/>
  <c r="Y189" i="26"/>
  <c r="Q211" i="26"/>
  <c r="P73" i="26"/>
  <c r="Q73" i="26" s="1"/>
  <c r="S73" i="26"/>
  <c r="T73" i="26" s="1"/>
  <c r="AJ73" i="26"/>
  <c r="AB73" i="26"/>
  <c r="W73" i="26"/>
  <c r="X73" i="26" s="1"/>
  <c r="AI73" i="26"/>
  <c r="Y119" i="26"/>
  <c r="U208" i="26"/>
  <c r="V208" i="26" s="1"/>
  <c r="N208" i="26"/>
  <c r="O208" i="26" s="1"/>
  <c r="AC107" i="26"/>
  <c r="AC149" i="26"/>
  <c r="Z222" i="26"/>
  <c r="AA222" i="26" s="1"/>
  <c r="S166" i="26"/>
  <c r="T166" i="26" s="1"/>
  <c r="W166" i="26" s="1"/>
  <c r="X166" i="26" s="1"/>
  <c r="AI166" i="26"/>
  <c r="AJ166" i="26"/>
  <c r="P166" i="26"/>
  <c r="Q166" i="26" s="1"/>
  <c r="AB166" i="26"/>
  <c r="Y103" i="26"/>
  <c r="Q203" i="26"/>
  <c r="Q116" i="26"/>
  <c r="N197" i="26"/>
  <c r="O197" i="26" s="1"/>
  <c r="U197" i="26"/>
  <c r="V197" i="26" s="1"/>
  <c r="N158" i="26"/>
  <c r="O158" i="26" s="1"/>
  <c r="U158" i="26"/>
  <c r="V158" i="26" s="1"/>
  <c r="W158" i="26" s="1"/>
  <c r="X158" i="26" s="1"/>
  <c r="Y129" i="26"/>
  <c r="Y176" i="26"/>
  <c r="P136" i="26"/>
  <c r="Z53" i="26"/>
  <c r="U108" i="26"/>
  <c r="V108" i="26" s="1"/>
  <c r="N108" i="26"/>
  <c r="O108" i="26" s="1"/>
  <c r="P108" i="26" s="1"/>
  <c r="K180" i="26"/>
  <c r="K104" i="26"/>
  <c r="Y183" i="26"/>
  <c r="Y132" i="26"/>
  <c r="AI178" i="26"/>
  <c r="P178" i="26"/>
  <c r="Q178" i="26" s="1"/>
  <c r="AB178" i="26"/>
  <c r="S178" i="26"/>
  <c r="T178" i="26" s="1"/>
  <c r="W178" i="26"/>
  <c r="X178" i="26" s="1"/>
  <c r="AJ178" i="26"/>
  <c r="Y155" i="26"/>
  <c r="N193" i="26"/>
  <c r="O193" i="26" s="1"/>
  <c r="U193" i="26"/>
  <c r="V193" i="26" s="1"/>
  <c r="P61" i="26"/>
  <c r="Q61" i="26" s="1"/>
  <c r="AB61" i="26"/>
  <c r="AJ61" i="26"/>
  <c r="S61" i="26"/>
  <c r="T61" i="26" s="1"/>
  <c r="W61" i="26" s="1"/>
  <c r="X61" i="26" s="1"/>
  <c r="AI61" i="26"/>
  <c r="P216" i="26"/>
  <c r="P212" i="26"/>
  <c r="Q212" i="26" s="1"/>
  <c r="AI212" i="26"/>
  <c r="AB212" i="26"/>
  <c r="AJ212" i="26"/>
  <c r="S212" i="26"/>
  <c r="T212" i="26" s="1"/>
  <c r="W212" i="26" s="1"/>
  <c r="X212" i="26" s="1"/>
  <c r="Y88" i="26"/>
  <c r="P165" i="26"/>
  <c r="Q165" i="26" s="1"/>
  <c r="S165" i="26"/>
  <c r="T165" i="26" s="1"/>
  <c r="W165" i="26" s="1"/>
  <c r="X165" i="26" s="1"/>
  <c r="AB165" i="26"/>
  <c r="AJ165" i="26"/>
  <c r="AI165" i="26"/>
  <c r="Y56" i="26"/>
  <c r="P186" i="26"/>
  <c r="P83" i="26"/>
  <c r="Y170" i="26"/>
  <c r="AC152" i="26"/>
  <c r="AE152" i="26"/>
  <c r="K162" i="26"/>
  <c r="O11" i="26" s="1"/>
  <c r="N76" i="25"/>
  <c r="O76" i="25" s="1"/>
  <c r="U76" i="25"/>
  <c r="V76" i="25" s="1"/>
  <c r="AI170" i="25"/>
  <c r="U212" i="25"/>
  <c r="V212" i="25" s="1"/>
  <c r="N212" i="25"/>
  <c r="O212" i="25" s="1"/>
  <c r="U111" i="25"/>
  <c r="V111" i="25" s="1"/>
  <c r="N111" i="25"/>
  <c r="O111" i="25" s="1"/>
  <c r="K109" i="25"/>
  <c r="J116" i="25"/>
  <c r="K116" i="25" s="1"/>
  <c r="N193" i="25"/>
  <c r="O193" i="25" s="1"/>
  <c r="U193" i="25"/>
  <c r="V193" i="25" s="1"/>
  <c r="AJ161" i="25"/>
  <c r="AI161" i="25"/>
  <c r="AB161" i="25"/>
  <c r="S161" i="25"/>
  <c r="T161" i="25" s="1"/>
  <c r="J223" i="25"/>
  <c r="U163" i="25"/>
  <c r="V163" i="25" s="1"/>
  <c r="N163" i="25"/>
  <c r="O163" i="25" s="1"/>
  <c r="K91" i="25"/>
  <c r="K217" i="25"/>
  <c r="J195" i="25"/>
  <c r="K195" i="25" s="1"/>
  <c r="N189" i="25"/>
  <c r="O189" i="25" s="1"/>
  <c r="U189" i="25"/>
  <c r="V189" i="25" s="1"/>
  <c r="J155" i="25"/>
  <c r="J102" i="25"/>
  <c r="K102" i="25" s="1"/>
  <c r="J67" i="25"/>
  <c r="K152" i="25"/>
  <c r="J55" i="25"/>
  <c r="K164" i="25"/>
  <c r="J89" i="25"/>
  <c r="K225" i="25"/>
  <c r="K111" i="25"/>
  <c r="K151" i="25"/>
  <c r="J178" i="25"/>
  <c r="J117" i="25"/>
  <c r="J70" i="25"/>
  <c r="K70" i="25" s="1"/>
  <c r="J80" i="25"/>
  <c r="K80" i="25" s="1"/>
  <c r="U192" i="25"/>
  <c r="V192" i="25" s="1"/>
  <c r="N192" i="25"/>
  <c r="O192" i="25" s="1"/>
  <c r="P192" i="25" s="1"/>
  <c r="Q192" i="25" s="1"/>
  <c r="J143" i="25"/>
  <c r="J177" i="25"/>
  <c r="J71" i="25"/>
  <c r="J131" i="25"/>
  <c r="K72" i="25"/>
  <c r="U108" i="25"/>
  <c r="V108" i="25" s="1"/>
  <c r="N108" i="25"/>
  <c r="O108" i="25" s="1"/>
  <c r="J191" i="25"/>
  <c r="K191" i="25" s="1"/>
  <c r="U134" i="25"/>
  <c r="V134" i="25" s="1"/>
  <c r="N134" i="25"/>
  <c r="O134" i="25" s="1"/>
  <c r="U152" i="25"/>
  <c r="V152" i="25" s="1"/>
  <c r="N152" i="25"/>
  <c r="O152" i="25" s="1"/>
  <c r="J185" i="25"/>
  <c r="K185" i="25" s="1"/>
  <c r="J207" i="25"/>
  <c r="U104" i="25"/>
  <c r="V104" i="25" s="1"/>
  <c r="J128" i="25"/>
  <c r="K128" i="25" s="1"/>
  <c r="J146" i="25"/>
  <c r="U52" i="25"/>
  <c r="V52" i="25" s="1"/>
  <c r="N52" i="25"/>
  <c r="O52" i="25" s="1"/>
  <c r="K71" i="25"/>
  <c r="J203" i="25"/>
  <c r="K203" i="25" s="1"/>
  <c r="J133" i="25"/>
  <c r="K133" i="25" s="1"/>
  <c r="J97" i="25"/>
  <c r="K97" i="25" s="1"/>
  <c r="J147" i="25"/>
  <c r="K147" i="25" s="1"/>
  <c r="J62" i="25"/>
  <c r="K62" i="25" s="1"/>
  <c r="N120" i="25"/>
  <c r="O120" i="25" s="1"/>
  <c r="U120" i="25"/>
  <c r="V120" i="25" s="1"/>
  <c r="J96" i="25"/>
  <c r="K96" i="25" s="1"/>
  <c r="J79" i="25"/>
  <c r="K79" i="25" s="1"/>
  <c r="J140" i="25"/>
  <c r="K140" i="25" s="1"/>
  <c r="U109" i="25"/>
  <c r="V109" i="25" s="1"/>
  <c r="N109" i="25"/>
  <c r="O109" i="25" s="1"/>
  <c r="U123" i="25"/>
  <c r="V123" i="25" s="1"/>
  <c r="N123" i="25"/>
  <c r="O123" i="25" s="1"/>
  <c r="U162" i="25"/>
  <c r="V162" i="25" s="1"/>
  <c r="N162" i="25"/>
  <c r="O162" i="25" s="1"/>
  <c r="J216" i="25"/>
  <c r="K216" i="25" s="1"/>
  <c r="N156" i="25"/>
  <c r="O156" i="25" s="1"/>
  <c r="U156" i="25"/>
  <c r="V156" i="25" s="1"/>
  <c r="J159" i="25"/>
  <c r="K159" i="25" s="1"/>
  <c r="AJ189" i="25"/>
  <c r="J77" i="25"/>
  <c r="K77" i="25" s="1"/>
  <c r="N171" i="25"/>
  <c r="O171" i="25" s="1"/>
  <c r="U171" i="25"/>
  <c r="V171" i="25" s="1"/>
  <c r="J83" i="25"/>
  <c r="U85" i="25"/>
  <c r="V85" i="25" s="1"/>
  <c r="N85" i="25"/>
  <c r="O85" i="25" s="1"/>
  <c r="U164" i="25"/>
  <c r="V164" i="25" s="1"/>
  <c r="N164" i="25"/>
  <c r="O164" i="25" s="1"/>
  <c r="N64" i="25"/>
  <c r="O64" i="25" s="1"/>
  <c r="U64" i="25"/>
  <c r="V64" i="25" s="1"/>
  <c r="U154" i="25"/>
  <c r="V154" i="25" s="1"/>
  <c r="N154" i="25"/>
  <c r="O154" i="25" s="1"/>
  <c r="U224" i="25"/>
  <c r="V224" i="25" s="1"/>
  <c r="U209" i="25"/>
  <c r="V209" i="25" s="1"/>
  <c r="N209" i="25"/>
  <c r="O209" i="25" s="1"/>
  <c r="K143" i="25"/>
  <c r="U124" i="25"/>
  <c r="V124" i="25" s="1"/>
  <c r="N124" i="25"/>
  <c r="O124" i="25" s="1"/>
  <c r="U197" i="25"/>
  <c r="V197" i="25" s="1"/>
  <c r="N197" i="25"/>
  <c r="O197" i="25" s="1"/>
  <c r="J82" i="25"/>
  <c r="J179" i="25"/>
  <c r="K179" i="25" s="1"/>
  <c r="J208" i="25"/>
  <c r="K208" i="25" s="1"/>
  <c r="J188" i="25"/>
  <c r="J139" i="25"/>
  <c r="K139" i="25" s="1"/>
  <c r="J172" i="25"/>
  <c r="K172" i="25" s="1"/>
  <c r="U91" i="25"/>
  <c r="V91" i="25" s="1"/>
  <c r="N91" i="25"/>
  <c r="O91" i="25" s="1"/>
  <c r="U210" i="25"/>
  <c r="V210" i="25" s="1"/>
  <c r="N210" i="25"/>
  <c r="O210" i="25" s="1"/>
  <c r="J65" i="25"/>
  <c r="J213" i="25"/>
  <c r="J122" i="25"/>
  <c r="K122" i="25" s="1"/>
  <c r="J174" i="25"/>
  <c r="U196" i="25"/>
  <c r="V196" i="25" s="1"/>
  <c r="N196" i="25"/>
  <c r="O196" i="25" s="1"/>
  <c r="N94" i="25"/>
  <c r="O94" i="25" s="1"/>
  <c r="U94" i="25"/>
  <c r="V94" i="25" s="1"/>
  <c r="K199" i="25"/>
  <c r="U56" i="25"/>
  <c r="V56" i="25" s="1"/>
  <c r="N56" i="25"/>
  <c r="O56" i="25" s="1"/>
  <c r="U69" i="25"/>
  <c r="V69" i="25" s="1"/>
  <c r="N69" i="25"/>
  <c r="O69" i="25" s="1"/>
  <c r="AB63" i="25"/>
  <c r="AJ63" i="25"/>
  <c r="S63" i="25"/>
  <c r="T63" i="25" s="1"/>
  <c r="AI63" i="25"/>
  <c r="N221" i="25"/>
  <c r="O221" i="25" s="1"/>
  <c r="U221" i="25"/>
  <c r="V221" i="25" s="1"/>
  <c r="U176" i="25"/>
  <c r="V176" i="25" s="1"/>
  <c r="N176" i="25"/>
  <c r="O176" i="25" s="1"/>
  <c r="K173" i="25"/>
  <c r="J90" i="25"/>
  <c r="N101" i="25"/>
  <c r="O101" i="25" s="1"/>
  <c r="U101" i="25"/>
  <c r="V101" i="25" s="1"/>
  <c r="J86" i="25"/>
  <c r="K86" i="25" s="1"/>
  <c r="J218" i="25"/>
  <c r="J112" i="25"/>
  <c r="K112" i="25" s="1"/>
  <c r="J106" i="25"/>
  <c r="J160" i="25"/>
  <c r="K160" i="25" s="1"/>
  <c r="N132" i="25"/>
  <c r="O132" i="25" s="1"/>
  <c r="U132" i="25"/>
  <c r="V132" i="25" s="1"/>
  <c r="J87" i="25"/>
  <c r="J200" i="25"/>
  <c r="K89" i="25"/>
  <c r="K64" i="25"/>
  <c r="J121" i="25"/>
  <c r="K121" i="25" s="1"/>
  <c r="J153" i="25"/>
  <c r="J204" i="25"/>
  <c r="K204" i="25" s="1"/>
  <c r="J137" i="25"/>
  <c r="K137" i="25" s="1"/>
  <c r="J100" i="25"/>
  <c r="K224" i="25"/>
  <c r="J158" i="25"/>
  <c r="K158" i="25" s="1"/>
  <c r="K52" i="25"/>
  <c r="J66" i="25"/>
  <c r="K124" i="25"/>
  <c r="K131" i="25"/>
  <c r="J58" i="25"/>
  <c r="K58" i="25" s="1"/>
  <c r="K120" i="25"/>
  <c r="N215" i="25"/>
  <c r="O215" i="25" s="1"/>
  <c r="U215" i="25"/>
  <c r="V215" i="25" s="1"/>
  <c r="S88" i="25"/>
  <c r="T88" i="25" s="1"/>
  <c r="AI88" i="25"/>
  <c r="AB88" i="25"/>
  <c r="AJ88" i="25"/>
  <c r="N59" i="25"/>
  <c r="O59" i="25" s="1"/>
  <c r="U59" i="25"/>
  <c r="V59" i="25" s="1"/>
  <c r="N119" i="25"/>
  <c r="O119" i="25" s="1"/>
  <c r="U119" i="25"/>
  <c r="V119" i="25" s="1"/>
  <c r="U211" i="25"/>
  <c r="V211" i="25" s="1"/>
  <c r="N211" i="25"/>
  <c r="O211" i="25" s="1"/>
  <c r="N105" i="25"/>
  <c r="O105" i="25" s="1"/>
  <c r="U105" i="25"/>
  <c r="V105" i="25" s="1"/>
  <c r="K155" i="25"/>
  <c r="U51" i="25"/>
  <c r="V51" i="25" s="1"/>
  <c r="N51" i="25"/>
  <c r="O51" i="25" s="1"/>
  <c r="K211" i="25"/>
  <c r="N173" i="25"/>
  <c r="O173" i="25" s="1"/>
  <c r="U173" i="25"/>
  <c r="V173" i="25" s="1"/>
  <c r="K76" i="25"/>
  <c r="J141" i="25"/>
  <c r="K141" i="25" s="1"/>
  <c r="J93" i="25"/>
  <c r="J167" i="25"/>
  <c r="K167" i="25" s="1"/>
  <c r="J165" i="25"/>
  <c r="N78" i="25"/>
  <c r="O78" i="25" s="1"/>
  <c r="U78" i="25"/>
  <c r="V78" i="25" s="1"/>
  <c r="AI198" i="25"/>
  <c r="AB198" i="25"/>
  <c r="S198" i="25"/>
  <c r="T198" i="25" s="1"/>
  <c r="P198" i="25"/>
  <c r="Q198" i="25" s="1"/>
  <c r="W198" i="25"/>
  <c r="X198" i="25" s="1"/>
  <c r="AJ198" i="25"/>
  <c r="K156" i="25"/>
  <c r="K83" i="25"/>
  <c r="K207" i="25"/>
  <c r="K123" i="25"/>
  <c r="K162" i="25"/>
  <c r="U129" i="25"/>
  <c r="V129" i="25" s="1"/>
  <c r="N129" i="25"/>
  <c r="O129" i="25" s="1"/>
  <c r="N88" i="25"/>
  <c r="O88" i="25" s="1"/>
  <c r="U88" i="25"/>
  <c r="V88" i="25" s="1"/>
  <c r="J190" i="25"/>
  <c r="K190" i="25" s="1"/>
  <c r="U217" i="25"/>
  <c r="V217" i="25" s="1"/>
  <c r="N217" i="25"/>
  <c r="O217" i="25" s="1"/>
  <c r="J57" i="25"/>
  <c r="J180" i="25"/>
  <c r="K180" i="25" s="1"/>
  <c r="J169" i="25"/>
  <c r="K169" i="25" s="1"/>
  <c r="K108" i="25"/>
  <c r="K171" i="25"/>
  <c r="J73" i="25"/>
  <c r="K73" i="25" s="1"/>
  <c r="U225" i="25"/>
  <c r="V225" i="25" s="1"/>
  <c r="N225" i="25"/>
  <c r="O225" i="25" s="1"/>
  <c r="K78" i="25"/>
  <c r="U198" i="25"/>
  <c r="V198" i="25" s="1"/>
  <c r="N198" i="25"/>
  <c r="O198" i="25" s="1"/>
  <c r="U161" i="25"/>
  <c r="V161" i="25" s="1"/>
  <c r="N161" i="25"/>
  <c r="O161" i="25" s="1"/>
  <c r="P161" i="25" s="1"/>
  <c r="U63" i="25"/>
  <c r="V63" i="25" s="1"/>
  <c r="N63" i="25"/>
  <c r="O63" i="25" s="1"/>
  <c r="K90" i="25"/>
  <c r="J222" i="25"/>
  <c r="K222" i="25" s="1"/>
  <c r="K188" i="25"/>
  <c r="J127" i="25"/>
  <c r="K127" i="25" s="1"/>
  <c r="J220" i="25"/>
  <c r="K220" i="25" s="1"/>
  <c r="W129" i="25"/>
  <c r="X129" i="25" s="1"/>
  <c r="S129" i="25"/>
  <c r="T129" i="25" s="1"/>
  <c r="P129" i="25"/>
  <c r="Q129" i="25" s="1"/>
  <c r="AJ129" i="25"/>
  <c r="AB129" i="25"/>
  <c r="AI129" i="25"/>
  <c r="J201" i="25"/>
  <c r="K201" i="25" s="1"/>
  <c r="J182" i="25"/>
  <c r="K59" i="25"/>
  <c r="J138" i="25"/>
  <c r="K138" i="25" s="1"/>
  <c r="N170" i="25"/>
  <c r="O170" i="25" s="1"/>
  <c r="U170" i="25"/>
  <c r="V170" i="25" s="1"/>
  <c r="N107" i="25"/>
  <c r="O107" i="25" s="1"/>
  <c r="U107" i="25"/>
  <c r="V107" i="25" s="1"/>
  <c r="K67" i="25"/>
  <c r="J103" i="25"/>
  <c r="K103" i="25" s="1"/>
  <c r="K210" i="25"/>
  <c r="J95" i="25"/>
  <c r="K95" i="25" s="1"/>
  <c r="U151" i="25"/>
  <c r="V151" i="25" s="1"/>
  <c r="N151" i="25"/>
  <c r="O151" i="25" s="1"/>
  <c r="AI192" i="25"/>
  <c r="AB192" i="25"/>
  <c r="AJ192" i="25"/>
  <c r="S192" i="25"/>
  <c r="T192" i="25" s="1"/>
  <c r="U72" i="25"/>
  <c r="V72" i="25" s="1"/>
  <c r="N72" i="25"/>
  <c r="O72" i="25" s="1"/>
  <c r="K196" i="25"/>
  <c r="K119" i="25"/>
  <c r="J115" i="25"/>
  <c r="K105" i="25"/>
  <c r="K223" i="25"/>
  <c r="K218" i="25"/>
  <c r="U206" i="25"/>
  <c r="V206" i="25" s="1"/>
  <c r="N206" i="25"/>
  <c r="O206" i="25" s="1"/>
  <c r="J145" i="25"/>
  <c r="J54" i="25"/>
  <c r="K54" i="25" s="1"/>
  <c r="K132" i="25"/>
  <c r="K212" i="25"/>
  <c r="K187" i="25"/>
  <c r="K51" i="25"/>
  <c r="K154" i="25"/>
  <c r="J135" i="25"/>
  <c r="K135" i="25" s="1"/>
  <c r="J126" i="25"/>
  <c r="K126" i="25" s="1"/>
  <c r="K117" i="25"/>
  <c r="J181" i="25"/>
  <c r="K181" i="25" s="1"/>
  <c r="K209" i="25"/>
  <c r="J148" i="25"/>
  <c r="K148" i="25" s="1"/>
  <c r="K146" i="25"/>
  <c r="J149" i="25"/>
  <c r="J114" i="25"/>
  <c r="K114" i="25" s="1"/>
  <c r="N81" i="25"/>
  <c r="O81" i="25" s="1"/>
  <c r="U81" i="25"/>
  <c r="V81" i="25" s="1"/>
  <c r="J175" i="25"/>
  <c r="K175" i="25" s="1"/>
  <c r="J92" i="25"/>
  <c r="K92" i="25" s="1"/>
  <c r="K56" i="25"/>
  <c r="K69" i="25"/>
  <c r="K215" i="25"/>
  <c r="K221" i="25"/>
  <c r="J75" i="25"/>
  <c r="J74" i="25"/>
  <c r="K101" i="25"/>
  <c r="J168" i="25"/>
  <c r="K168" i="25" s="1"/>
  <c r="K106" i="25"/>
  <c r="J68" i="25"/>
  <c r="K68" i="25" s="1"/>
  <c r="J125" i="25"/>
  <c r="K125" i="25" s="1"/>
  <c r="J157" i="25"/>
  <c r="K206" i="25"/>
  <c r="J98" i="25"/>
  <c r="J219" i="25"/>
  <c r="K219" i="25" s="1"/>
  <c r="J205" i="25"/>
  <c r="J186" i="25"/>
  <c r="J214" i="25"/>
  <c r="K214" i="25" s="1"/>
  <c r="K153" i="25"/>
  <c r="J144" i="25"/>
  <c r="K144" i="25" s="1"/>
  <c r="J61" i="25"/>
  <c r="J84" i="25"/>
  <c r="K84" i="25" s="1"/>
  <c r="J113" i="25"/>
  <c r="K113" i="25" s="1"/>
  <c r="J194" i="25"/>
  <c r="K197" i="25"/>
  <c r="K174" i="25"/>
  <c r="K82" i="25"/>
  <c r="J184" i="25"/>
  <c r="K184" i="25" s="1"/>
  <c r="J53" i="25"/>
  <c r="J142" i="25"/>
  <c r="K142" i="25" s="1"/>
  <c r="J150" i="25"/>
  <c r="K150" i="25" s="1"/>
  <c r="H304" i="1"/>
  <c r="AD304" i="1"/>
  <c r="AZ304" i="1"/>
  <c r="AE304" i="1"/>
  <c r="I304" i="1"/>
  <c r="BA304" i="1"/>
  <c r="AF304" i="1"/>
  <c r="AD312" i="1" s="1"/>
  <c r="BB304" i="1"/>
  <c r="AZ312" i="1" s="1"/>
  <c r="J304" i="1"/>
  <c r="H312" i="1" s="1"/>
  <c r="L304" i="1"/>
  <c r="BD304" i="1"/>
  <c r="AH304" i="1"/>
  <c r="AG94" i="28"/>
  <c r="AH94" i="28"/>
  <c r="AA133" i="29"/>
  <c r="AE133" i="29"/>
  <c r="AF133" i="29" s="1"/>
  <c r="AH133" i="29" s="1"/>
  <c r="Q135" i="29"/>
  <c r="Z135" i="29"/>
  <c r="AE104" i="29"/>
  <c r="AF104" i="29" s="1"/>
  <c r="AG104" i="29" s="1"/>
  <c r="Z61" i="29"/>
  <c r="AF215" i="29"/>
  <c r="AF108" i="29"/>
  <c r="AH108" i="29" s="1"/>
  <c r="S24" i="29"/>
  <c r="V24" i="29" s="1"/>
  <c r="Z176" i="29"/>
  <c r="AA176" i="29" s="1"/>
  <c r="Z217" i="29"/>
  <c r="Z56" i="29"/>
  <c r="AA56" i="29" s="1"/>
  <c r="AE148" i="29"/>
  <c r="AF148" i="29" s="1"/>
  <c r="AG148" i="29" s="1"/>
  <c r="Q133" i="29"/>
  <c r="AA108" i="29"/>
  <c r="Z52" i="29"/>
  <c r="AA52" i="29" s="1"/>
  <c r="Q211" i="29"/>
  <c r="Z211" i="29"/>
  <c r="Q117" i="29"/>
  <c r="Z117" i="29"/>
  <c r="Z103" i="29"/>
  <c r="AA103" i="29" s="1"/>
  <c r="AE82" i="29"/>
  <c r="AF82" i="29" s="1"/>
  <c r="AA82" i="29"/>
  <c r="Z210" i="29"/>
  <c r="Z173" i="29"/>
  <c r="AE173" i="29" s="1"/>
  <c r="AF173" i="29" s="1"/>
  <c r="Z196" i="29"/>
  <c r="AA196" i="29" s="1"/>
  <c r="Z58" i="29"/>
  <c r="AA58" i="29" s="1"/>
  <c r="Q103" i="29"/>
  <c r="Q217" i="29"/>
  <c r="Z194" i="29"/>
  <c r="Q194" i="29"/>
  <c r="S22" i="29"/>
  <c r="V22" i="29" s="1"/>
  <c r="Z183" i="29"/>
  <c r="Z160" i="29"/>
  <c r="AA160" i="29" s="1"/>
  <c r="Z198" i="29"/>
  <c r="AA198" i="29" s="1"/>
  <c r="Z73" i="29"/>
  <c r="AA73" i="29" s="1"/>
  <c r="Q136" i="29"/>
  <c r="Z136" i="29"/>
  <c r="Q172" i="29"/>
  <c r="Z172" i="29"/>
  <c r="AA172" i="29" s="1"/>
  <c r="Q206" i="29"/>
  <c r="Z206" i="29"/>
  <c r="Z167" i="29"/>
  <c r="X167" i="29"/>
  <c r="S28" i="29"/>
  <c r="V28" i="29" s="1"/>
  <c r="R28" i="29"/>
  <c r="U28" i="29" s="1"/>
  <c r="Z221" i="29"/>
  <c r="AA221" i="29" s="1"/>
  <c r="Q221" i="29"/>
  <c r="AA104" i="29"/>
  <c r="Z90" i="29"/>
  <c r="AA90" i="29" s="1"/>
  <c r="Z191" i="29"/>
  <c r="S26" i="29"/>
  <c r="V26" i="29" s="1"/>
  <c r="Q56" i="29"/>
  <c r="R24" i="29"/>
  <c r="U24" i="29" s="1"/>
  <c r="Z130" i="29"/>
  <c r="AA130" i="29" s="1"/>
  <c r="AE51" i="29"/>
  <c r="AF51" i="29" s="1"/>
  <c r="AG51" i="29" s="1"/>
  <c r="Z79" i="29"/>
  <c r="AA79" i="29" s="1"/>
  <c r="Z169" i="29"/>
  <c r="AC221" i="29"/>
  <c r="Z163" i="29"/>
  <c r="Q163" i="29"/>
  <c r="Z53" i="29"/>
  <c r="AA53" i="29" s="1"/>
  <c r="AF158" i="29"/>
  <c r="AH158" i="29" s="1"/>
  <c r="R22" i="29"/>
  <c r="U22" i="29" s="1"/>
  <c r="Z205" i="29"/>
  <c r="AA205" i="29" s="1"/>
  <c r="R26" i="29"/>
  <c r="U26" i="29" s="1"/>
  <c r="Z222" i="29"/>
  <c r="AA222" i="29" s="1"/>
  <c r="Q198" i="29"/>
  <c r="AE107" i="29"/>
  <c r="AF107" i="29" s="1"/>
  <c r="AA107" i="29"/>
  <c r="Z190" i="29"/>
  <c r="Q123" i="29"/>
  <c r="Z128" i="29"/>
  <c r="AA128" i="29" s="1"/>
  <c r="Q128" i="29"/>
  <c r="Q87" i="29"/>
  <c r="Z87" i="29"/>
  <c r="Z202" i="29"/>
  <c r="AA202" i="29" s="1"/>
  <c r="Q202" i="29"/>
  <c r="Z185" i="29"/>
  <c r="AA185" i="29" s="1"/>
  <c r="Z54" i="29"/>
  <c r="AA54" i="29" s="1"/>
  <c r="AC128" i="29"/>
  <c r="AC202" i="29"/>
  <c r="Z155" i="29"/>
  <c r="AC204" i="29"/>
  <c r="AE204" i="29"/>
  <c r="AF204" i="29" s="1"/>
  <c r="AC205" i="29"/>
  <c r="Z139" i="29"/>
  <c r="AC102" i="29"/>
  <c r="AG223" i="29"/>
  <c r="AH223" i="29"/>
  <c r="R25" i="29"/>
  <c r="U25" i="29" s="1"/>
  <c r="Q210" i="29"/>
  <c r="AC203" i="29"/>
  <c r="AE203" i="29"/>
  <c r="AF203" i="29" s="1"/>
  <c r="AC149" i="29"/>
  <c r="AC63" i="29"/>
  <c r="AC216" i="29"/>
  <c r="Z143" i="29"/>
  <c r="AG159" i="29"/>
  <c r="AH159" i="29"/>
  <c r="AC132" i="29"/>
  <c r="Z168" i="29"/>
  <c r="Q168" i="29"/>
  <c r="AH101" i="29"/>
  <c r="AG101" i="29"/>
  <c r="AE151" i="29"/>
  <c r="AF151" i="29" s="1"/>
  <c r="AA74" i="29"/>
  <c r="AE74" i="29"/>
  <c r="AF74" i="29" s="1"/>
  <c r="AA171" i="29"/>
  <c r="AE171" i="29"/>
  <c r="AF171" i="29" s="1"/>
  <c r="Z188" i="29"/>
  <c r="Q188" i="29"/>
  <c r="R23" i="29"/>
  <c r="U23" i="29" s="1"/>
  <c r="AG55" i="29"/>
  <c r="AH55" i="29"/>
  <c r="AH187" i="29"/>
  <c r="AG187" i="29"/>
  <c r="Z59" i="29"/>
  <c r="Z182" i="29"/>
  <c r="AA182" i="29" s="1"/>
  <c r="Q183" i="29"/>
  <c r="Q224" i="29"/>
  <c r="AC56" i="29"/>
  <c r="AH181" i="29"/>
  <c r="AG181" i="29"/>
  <c r="Q173" i="29"/>
  <c r="AC198" i="29"/>
  <c r="AE198" i="29"/>
  <c r="AF198" i="29" s="1"/>
  <c r="Z216" i="29"/>
  <c r="AA216" i="29" s="1"/>
  <c r="AG174" i="29"/>
  <c r="AH174" i="29"/>
  <c r="Z96" i="29"/>
  <c r="AA96" i="29" s="1"/>
  <c r="AE196" i="29"/>
  <c r="AF196" i="29" s="1"/>
  <c r="Z92" i="29"/>
  <c r="AA92" i="29" s="1"/>
  <c r="AC130" i="29"/>
  <c r="AE130" i="29"/>
  <c r="AF130" i="29" s="1"/>
  <c r="Z78" i="29"/>
  <c r="Z161" i="29"/>
  <c r="AC185" i="29"/>
  <c r="AE185" i="29"/>
  <c r="AF185" i="29" s="1"/>
  <c r="AC150" i="29"/>
  <c r="Z113" i="29"/>
  <c r="Z68" i="29"/>
  <c r="Q68" i="29"/>
  <c r="AC146" i="29"/>
  <c r="Z144" i="29"/>
  <c r="AA144" i="29" s="1"/>
  <c r="Q204" i="29"/>
  <c r="Z192" i="29"/>
  <c r="AC182" i="29"/>
  <c r="Q139" i="29"/>
  <c r="Z83" i="29"/>
  <c r="Q83" i="29"/>
  <c r="AC160" i="29"/>
  <c r="Z102" i="29"/>
  <c r="AA102" i="29" s="1"/>
  <c r="AC179" i="29"/>
  <c r="Z88" i="29"/>
  <c r="Q203" i="29"/>
  <c r="AG153" i="29"/>
  <c r="AH153" i="29"/>
  <c r="Q195" i="29"/>
  <c r="AC92" i="29"/>
  <c r="AE92" i="29"/>
  <c r="AF92" i="29" s="1"/>
  <c r="Z177" i="29"/>
  <c r="AA177" i="29" s="1"/>
  <c r="R27" i="29"/>
  <c r="U27" i="29" s="1"/>
  <c r="Z225" i="29"/>
  <c r="AA225" i="29" s="1"/>
  <c r="AG122" i="29"/>
  <c r="AH122" i="29"/>
  <c r="Z180" i="29"/>
  <c r="AA180" i="29" s="1"/>
  <c r="AC54" i="29"/>
  <c r="AE54" i="29"/>
  <c r="AF54" i="29" s="1"/>
  <c r="Z150" i="29"/>
  <c r="AA150" i="29" s="1"/>
  <c r="AC219" i="29"/>
  <c r="Z209" i="29"/>
  <c r="AH51" i="29"/>
  <c r="AA111" i="29"/>
  <c r="AE111" i="29"/>
  <c r="AF111" i="29" s="1"/>
  <c r="AC144" i="29"/>
  <c r="Q205" i="29"/>
  <c r="Q59" i="29"/>
  <c r="Q182" i="29"/>
  <c r="Z179" i="29"/>
  <c r="AA179" i="29" s="1"/>
  <c r="AC90" i="29"/>
  <c r="AE193" i="29"/>
  <c r="AF193" i="29" s="1"/>
  <c r="Z127" i="29"/>
  <c r="AA127" i="29" s="1"/>
  <c r="S25" i="29"/>
  <c r="V25" i="29" s="1"/>
  <c r="Q143" i="29"/>
  <c r="Q176" i="29"/>
  <c r="Q191" i="29"/>
  <c r="AH126" i="29"/>
  <c r="AG126" i="29"/>
  <c r="Q196" i="29"/>
  <c r="Q130" i="29"/>
  <c r="AC177" i="29"/>
  <c r="AC180" i="29"/>
  <c r="Z219" i="29"/>
  <c r="AA219" i="29" s="1"/>
  <c r="AA214" i="29"/>
  <c r="AE214" i="29"/>
  <c r="AF214" i="29" s="1"/>
  <c r="Z170" i="29"/>
  <c r="AA170" i="29" s="1"/>
  <c r="AC89" i="29"/>
  <c r="AE89" i="29"/>
  <c r="AF89" i="29" s="1"/>
  <c r="AE77" i="29"/>
  <c r="AF77" i="29" s="1"/>
  <c r="AA77" i="29"/>
  <c r="Z85" i="29"/>
  <c r="Q85" i="29"/>
  <c r="AC129" i="29"/>
  <c r="Z65" i="29"/>
  <c r="Q65" i="29"/>
  <c r="AG124" i="29"/>
  <c r="AH124" i="29"/>
  <c r="AA173" i="29"/>
  <c r="AC222" i="29"/>
  <c r="AC197" i="29"/>
  <c r="AE152" i="29"/>
  <c r="AF152" i="29" s="1"/>
  <c r="AH80" i="29"/>
  <c r="AG80" i="29"/>
  <c r="Q161" i="29"/>
  <c r="Q185" i="29"/>
  <c r="AC166" i="29"/>
  <c r="AC225" i="29"/>
  <c r="AC103" i="29"/>
  <c r="Q57" i="29"/>
  <c r="Z57" i="29"/>
  <c r="Q219" i="29"/>
  <c r="Q113" i="29"/>
  <c r="Z142" i="29"/>
  <c r="AC170" i="29"/>
  <c r="Z201" i="29"/>
  <c r="AA201" i="29" s="1"/>
  <c r="AE165" i="29"/>
  <c r="AF165" i="29" s="1"/>
  <c r="AA165" i="29"/>
  <c r="AE79" i="29"/>
  <c r="AF79" i="29" s="1"/>
  <c r="AC79" i="29"/>
  <c r="AA61" i="29"/>
  <c r="AE61" i="29"/>
  <c r="AF61" i="29" s="1"/>
  <c r="AC53" i="29"/>
  <c r="AC86" i="29"/>
  <c r="Z197" i="29"/>
  <c r="AA197" i="29" s="1"/>
  <c r="AC127" i="29"/>
  <c r="AC119" i="29"/>
  <c r="Q162" i="29"/>
  <c r="Z162" i="29"/>
  <c r="AC145" i="29"/>
  <c r="Z134" i="29"/>
  <c r="Q134" i="29"/>
  <c r="Q92" i="29"/>
  <c r="Z166" i="29"/>
  <c r="AA166" i="29" s="1"/>
  <c r="Z141" i="29"/>
  <c r="AA141" i="29" s="1"/>
  <c r="Z98" i="29"/>
  <c r="AA98" i="29" s="1"/>
  <c r="AC201" i="29"/>
  <c r="AC123" i="29"/>
  <c r="AE123" i="29"/>
  <c r="AF123" i="29" s="1"/>
  <c r="Z129" i="29"/>
  <c r="AA129" i="29" s="1"/>
  <c r="Z66" i="29"/>
  <c r="AC73" i="29"/>
  <c r="AE73" i="29"/>
  <c r="AF73" i="29" s="1"/>
  <c r="AE75" i="29"/>
  <c r="AF75" i="29" s="1"/>
  <c r="AH121" i="29"/>
  <c r="AG121" i="29"/>
  <c r="AH99" i="29"/>
  <c r="AG99" i="29"/>
  <c r="AH199" i="29"/>
  <c r="AG199" i="29"/>
  <c r="AC156" i="29"/>
  <c r="AC224" i="29"/>
  <c r="AE224" i="29"/>
  <c r="AF224" i="29" s="1"/>
  <c r="AH147" i="29"/>
  <c r="AG147" i="29"/>
  <c r="Z119" i="29"/>
  <c r="AA119" i="29" s="1"/>
  <c r="Z64" i="29"/>
  <c r="AA64" i="29" s="1"/>
  <c r="AC178" i="29"/>
  <c r="AH125" i="29"/>
  <c r="AG125" i="29"/>
  <c r="Z145" i="29"/>
  <c r="AA145" i="29" s="1"/>
  <c r="AC176" i="29"/>
  <c r="AE176" i="29"/>
  <c r="AF176" i="29" s="1"/>
  <c r="Z200" i="29"/>
  <c r="AA200" i="29" s="1"/>
  <c r="AH148" i="29"/>
  <c r="AC195" i="29"/>
  <c r="AE195" i="29"/>
  <c r="AF195" i="29" s="1"/>
  <c r="AG220" i="29"/>
  <c r="AH220" i="29"/>
  <c r="AG70" i="29"/>
  <c r="AH70" i="29"/>
  <c r="AH175" i="29"/>
  <c r="AG175" i="29"/>
  <c r="S27" i="29"/>
  <c r="V27" i="29" s="1"/>
  <c r="AA154" i="29"/>
  <c r="AE154" i="29"/>
  <c r="AF154" i="29" s="1"/>
  <c r="Z114" i="29"/>
  <c r="AA114" i="29" s="1"/>
  <c r="AG97" i="29"/>
  <c r="AH97" i="29"/>
  <c r="Z118" i="29"/>
  <c r="Q118" i="29"/>
  <c r="Q77" i="29"/>
  <c r="Z208" i="29"/>
  <c r="AE207" i="29"/>
  <c r="AF207" i="29" s="1"/>
  <c r="Z137" i="29"/>
  <c r="AE94" i="29"/>
  <c r="AF94" i="29" s="1"/>
  <c r="AA94" i="29"/>
  <c r="Q144" i="29"/>
  <c r="Q53" i="29"/>
  <c r="Z131" i="29"/>
  <c r="Z156" i="29"/>
  <c r="AA156" i="29" s="1"/>
  <c r="Z86" i="29"/>
  <c r="AA86" i="29" s="1"/>
  <c r="AG76" i="29"/>
  <c r="AH76" i="29"/>
  <c r="Q90" i="29"/>
  <c r="Q222" i="29"/>
  <c r="Q197" i="29"/>
  <c r="Q127" i="29"/>
  <c r="Z149" i="29"/>
  <c r="AA149" i="29" s="1"/>
  <c r="Z63" i="29"/>
  <c r="AA63" i="29" s="1"/>
  <c r="AC64" i="29"/>
  <c r="Z178" i="29"/>
  <c r="AA178" i="29" s="1"/>
  <c r="AC200" i="29"/>
  <c r="Z164" i="29"/>
  <c r="Z95" i="29"/>
  <c r="AC96" i="29"/>
  <c r="Z132" i="29"/>
  <c r="AA132" i="29" s="1"/>
  <c r="Q177" i="29"/>
  <c r="Q166" i="29"/>
  <c r="Q225" i="29"/>
  <c r="Q58" i="29"/>
  <c r="AC114" i="29"/>
  <c r="AC141" i="29"/>
  <c r="AC98" i="29"/>
  <c r="Q54" i="29"/>
  <c r="Q89" i="29"/>
  <c r="Z146" i="29"/>
  <c r="AA146" i="29" s="1"/>
  <c r="AE100" i="29"/>
  <c r="AF100" i="29" s="1"/>
  <c r="AA100" i="29"/>
  <c r="S23" i="29"/>
  <c r="V23" i="29" s="1"/>
  <c r="Q201" i="29"/>
  <c r="Q129" i="29"/>
  <c r="Q208" i="29"/>
  <c r="Q73" i="29"/>
  <c r="AA115" i="29"/>
  <c r="AE115" i="29"/>
  <c r="AF115" i="29" s="1"/>
  <c r="AA218" i="29"/>
  <c r="AE218" i="29"/>
  <c r="AF218" i="29" s="1"/>
  <c r="AG140" i="29"/>
  <c r="AH140" i="29"/>
  <c r="AG82" i="29"/>
  <c r="AH82" i="29"/>
  <c r="AG116" i="29"/>
  <c r="AH116" i="29"/>
  <c r="AH109" i="29"/>
  <c r="AG109" i="29"/>
  <c r="AH157" i="29"/>
  <c r="AG157" i="29"/>
  <c r="AG110" i="29"/>
  <c r="AH110" i="29"/>
  <c r="AG81" i="29"/>
  <c r="AH81" i="29"/>
  <c r="AH69" i="29"/>
  <c r="AG69" i="29"/>
  <c r="AG189" i="29"/>
  <c r="AH189" i="29"/>
  <c r="AG93" i="29"/>
  <c r="AH93" i="29"/>
  <c r="AG213" i="29"/>
  <c r="AH213" i="29"/>
  <c r="AG62" i="29"/>
  <c r="AH62" i="29"/>
  <c r="AH112" i="29"/>
  <c r="AG112" i="29"/>
  <c r="AH120" i="29"/>
  <c r="AG120" i="29"/>
  <c r="AH67" i="29"/>
  <c r="AG67" i="29"/>
  <c r="AG138" i="29"/>
  <c r="AH138" i="29"/>
  <c r="AG184" i="29"/>
  <c r="AH184" i="29"/>
  <c r="AH186" i="29"/>
  <c r="AG186" i="29"/>
  <c r="AG212" i="29"/>
  <c r="AH212" i="29"/>
  <c r="AG84" i="29"/>
  <c r="AH84" i="29"/>
  <c r="AH215" i="29"/>
  <c r="AG215" i="29"/>
  <c r="AG60" i="29"/>
  <c r="AH60" i="29"/>
  <c r="AG106" i="29"/>
  <c r="AH106" i="29"/>
  <c r="R67" i="36"/>
  <c r="R66" i="36"/>
  <c r="AH331" i="1"/>
  <c r="I98" i="35" s="1"/>
  <c r="L90" i="35"/>
  <c r="AG331" i="1"/>
  <c r="K98" i="35" s="1"/>
  <c r="R66" i="35"/>
  <c r="R67" i="35"/>
  <c r="BC331" i="1"/>
  <c r="K98" i="36" s="1"/>
  <c r="BD331" i="1"/>
  <c r="I98" i="36" s="1"/>
  <c r="L90" i="36"/>
  <c r="AG133" i="29" l="1"/>
  <c r="W107" i="27"/>
  <c r="AE54" i="32"/>
  <c r="AF54" i="32" s="1"/>
  <c r="R25" i="30"/>
  <c r="U25" i="30" s="1"/>
  <c r="Z175" i="32"/>
  <c r="AA175" i="32" s="1"/>
  <c r="R23" i="30"/>
  <c r="U23" i="30" s="1"/>
  <c r="Q97" i="33"/>
  <c r="Q173" i="30"/>
  <c r="X200" i="33"/>
  <c r="AA70" i="32"/>
  <c r="Z62" i="33"/>
  <c r="AA62" i="33" s="1"/>
  <c r="AE222" i="30"/>
  <c r="AF222" i="30" s="1"/>
  <c r="Q157" i="33"/>
  <c r="Z157" i="33"/>
  <c r="AA157" i="33" s="1"/>
  <c r="AE166" i="28"/>
  <c r="AF166" i="28" s="1"/>
  <c r="AA166" i="28"/>
  <c r="AC73" i="33"/>
  <c r="AC99" i="33"/>
  <c r="AC56" i="33"/>
  <c r="AA132" i="28"/>
  <c r="AE132" i="28"/>
  <c r="AF132" i="28" s="1"/>
  <c r="O12" i="26"/>
  <c r="AE155" i="32"/>
  <c r="AF155" i="32" s="1"/>
  <c r="Q131" i="30"/>
  <c r="Z220" i="30"/>
  <c r="AA220" i="30" s="1"/>
  <c r="R26" i="33"/>
  <c r="U26" i="33" s="1"/>
  <c r="S28" i="30"/>
  <c r="V28" i="30" s="1"/>
  <c r="Z171" i="30"/>
  <c r="AA171" i="30" s="1"/>
  <c r="Z65" i="30"/>
  <c r="AA65" i="30" s="1"/>
  <c r="AE209" i="33"/>
  <c r="AF209" i="33" s="1"/>
  <c r="Z65" i="33"/>
  <c r="Z98" i="33"/>
  <c r="R27" i="33"/>
  <c r="U27" i="33" s="1"/>
  <c r="Z81" i="33"/>
  <c r="AA81" i="33" s="1"/>
  <c r="Q81" i="33"/>
  <c r="Z73" i="33"/>
  <c r="AA73" i="33" s="1"/>
  <c r="Q73" i="33"/>
  <c r="AA135" i="28"/>
  <c r="AE135" i="28"/>
  <c r="AF135" i="28" s="1"/>
  <c r="Z99" i="33"/>
  <c r="AA99" i="33" s="1"/>
  <c r="Q99" i="33"/>
  <c r="Q221" i="33"/>
  <c r="Z221" i="33"/>
  <c r="Q92" i="33"/>
  <c r="Z92" i="33"/>
  <c r="Z71" i="30"/>
  <c r="X71" i="30"/>
  <c r="Z178" i="30"/>
  <c r="AA178" i="30" s="1"/>
  <c r="Q178" i="30"/>
  <c r="Q199" i="33"/>
  <c r="Z199" i="33"/>
  <c r="AA199" i="33" s="1"/>
  <c r="Q89" i="33"/>
  <c r="Z193" i="33"/>
  <c r="AA193" i="33" s="1"/>
  <c r="S24" i="32"/>
  <c r="V24" i="32" s="1"/>
  <c r="AE217" i="30"/>
  <c r="AF217" i="30" s="1"/>
  <c r="Z118" i="30"/>
  <c r="AA118" i="30" s="1"/>
  <c r="Z127" i="33"/>
  <c r="AA127" i="33" s="1"/>
  <c r="AC81" i="33"/>
  <c r="Z70" i="33"/>
  <c r="Q70" i="33"/>
  <c r="Z151" i="33"/>
  <c r="AA151" i="33" s="1"/>
  <c r="Q151" i="33"/>
  <c r="AE126" i="32"/>
  <c r="AF126" i="32" s="1"/>
  <c r="Z215" i="33"/>
  <c r="Q215" i="33"/>
  <c r="AC178" i="30"/>
  <c r="AE178" i="30"/>
  <c r="AF178" i="30" s="1"/>
  <c r="AE180" i="29"/>
  <c r="AF180" i="29" s="1"/>
  <c r="AE138" i="32"/>
  <c r="AF138" i="32" s="1"/>
  <c r="Z147" i="30"/>
  <c r="AA147" i="30" s="1"/>
  <c r="AE118" i="31"/>
  <c r="AF118" i="31" s="1"/>
  <c r="AH118" i="31" s="1"/>
  <c r="Z125" i="32"/>
  <c r="AA125" i="32" s="1"/>
  <c r="Z159" i="33"/>
  <c r="AA159" i="33" s="1"/>
  <c r="S26" i="30"/>
  <c r="V26" i="30" s="1"/>
  <c r="Z194" i="30"/>
  <c r="AA194" i="30" s="1"/>
  <c r="Z182" i="33"/>
  <c r="AA182" i="33" s="1"/>
  <c r="AE151" i="31"/>
  <c r="AF151" i="31" s="1"/>
  <c r="Z138" i="30"/>
  <c r="AA138" i="30" s="1"/>
  <c r="R28" i="30"/>
  <c r="U28" i="30" s="1"/>
  <c r="Z212" i="32"/>
  <c r="AA212" i="32" s="1"/>
  <c r="AA120" i="32"/>
  <c r="AE120" i="32"/>
  <c r="AF120" i="32" s="1"/>
  <c r="AC151" i="33"/>
  <c r="AE151" i="33"/>
  <c r="AF151" i="33" s="1"/>
  <c r="AE74" i="33"/>
  <c r="AF74" i="33" s="1"/>
  <c r="AC74" i="33"/>
  <c r="Z105" i="33"/>
  <c r="AA105" i="33" s="1"/>
  <c r="Z177" i="27"/>
  <c r="AA177" i="27" s="1"/>
  <c r="AE135" i="32"/>
  <c r="AF135" i="32" s="1"/>
  <c r="Z156" i="33"/>
  <c r="AA156" i="33" s="1"/>
  <c r="Z144" i="32"/>
  <c r="R26" i="30"/>
  <c r="U26" i="30" s="1"/>
  <c r="Z158" i="30"/>
  <c r="AA158" i="30" s="1"/>
  <c r="AA121" i="30"/>
  <c r="Z160" i="33"/>
  <c r="AE152" i="28"/>
  <c r="AF152" i="28" s="1"/>
  <c r="Z131" i="32"/>
  <c r="AA131" i="32" s="1"/>
  <c r="Z183" i="32"/>
  <c r="AA183" i="32" s="1"/>
  <c r="Z79" i="30"/>
  <c r="AA79" i="30" s="1"/>
  <c r="Z214" i="30"/>
  <c r="AA214" i="30" s="1"/>
  <c r="Z210" i="33"/>
  <c r="AA210" i="33" s="1"/>
  <c r="Z102" i="30"/>
  <c r="AA102" i="30" s="1"/>
  <c r="AE192" i="31"/>
  <c r="AF192" i="31" s="1"/>
  <c r="AG192" i="31" s="1"/>
  <c r="Q135" i="33"/>
  <c r="Z135" i="33"/>
  <c r="Z213" i="33"/>
  <c r="X213" i="33"/>
  <c r="Q53" i="30"/>
  <c r="Z53" i="30"/>
  <c r="Q71" i="33"/>
  <c r="Z71" i="33"/>
  <c r="AA71" i="33" s="1"/>
  <c r="Z153" i="30"/>
  <c r="AA153" i="30" s="1"/>
  <c r="Q153" i="30"/>
  <c r="AC105" i="33"/>
  <c r="AI181" i="26"/>
  <c r="W181" i="26"/>
  <c r="X181" i="26" s="1"/>
  <c r="S181" i="26"/>
  <c r="T181" i="26" s="1"/>
  <c r="AJ181" i="26"/>
  <c r="AB181" i="26"/>
  <c r="AC181" i="26" s="1"/>
  <c r="P181" i="26"/>
  <c r="S23" i="30"/>
  <c r="V23" i="30" s="1"/>
  <c r="AF121" i="30"/>
  <c r="AG121" i="30" s="1"/>
  <c r="AE169" i="31"/>
  <c r="AF169" i="31" s="1"/>
  <c r="AG169" i="31" s="1"/>
  <c r="Z113" i="30"/>
  <c r="AA113" i="30" s="1"/>
  <c r="Z202" i="32"/>
  <c r="AA202" i="32" s="1"/>
  <c r="Z176" i="30"/>
  <c r="AA176" i="30" s="1"/>
  <c r="AA170" i="32"/>
  <c r="AC122" i="30"/>
  <c r="Q51" i="33"/>
  <c r="Z51" i="33"/>
  <c r="Q100" i="33"/>
  <c r="Z100" i="33"/>
  <c r="AA100" i="33" s="1"/>
  <c r="AC71" i="33"/>
  <c r="AE71" i="33"/>
  <c r="AF71" i="33" s="1"/>
  <c r="Z183" i="33"/>
  <c r="AC171" i="33"/>
  <c r="AE171" i="33"/>
  <c r="AF171" i="33" s="1"/>
  <c r="AC153" i="30"/>
  <c r="Z172" i="33"/>
  <c r="S25" i="30"/>
  <c r="V25" i="30" s="1"/>
  <c r="S22" i="30"/>
  <c r="V22" i="30" s="1"/>
  <c r="AA128" i="32"/>
  <c r="Q93" i="33"/>
  <c r="Z88" i="33"/>
  <c r="Z62" i="30"/>
  <c r="AA62" i="30" s="1"/>
  <c r="AE212" i="31"/>
  <c r="AF212" i="31" s="1"/>
  <c r="AA169" i="28"/>
  <c r="AE169" i="28"/>
  <c r="AF169" i="28" s="1"/>
  <c r="Z205" i="30"/>
  <c r="Q205" i="30"/>
  <c r="Z122" i="30"/>
  <c r="AA122" i="30" s="1"/>
  <c r="Q122" i="30"/>
  <c r="Q171" i="33"/>
  <c r="Z171" i="33"/>
  <c r="AA171" i="33" s="1"/>
  <c r="Z133" i="33"/>
  <c r="AE141" i="29"/>
  <c r="AF141" i="29" s="1"/>
  <c r="AE127" i="29"/>
  <c r="AF127" i="29" s="1"/>
  <c r="Y186" i="26"/>
  <c r="W186" i="26"/>
  <c r="X186" i="26" s="1"/>
  <c r="AE192" i="32"/>
  <c r="AF192" i="32" s="1"/>
  <c r="AH192" i="32" s="1"/>
  <c r="R22" i="30"/>
  <c r="U22" i="30" s="1"/>
  <c r="Z148" i="33"/>
  <c r="AA148" i="33" s="1"/>
  <c r="AE104" i="31"/>
  <c r="AF104" i="31" s="1"/>
  <c r="AH104" i="31" s="1"/>
  <c r="Z123" i="30"/>
  <c r="AA123" i="30" s="1"/>
  <c r="AA53" i="32"/>
  <c r="Q129" i="33"/>
  <c r="Z193" i="30"/>
  <c r="AA193" i="30" s="1"/>
  <c r="AC157" i="33"/>
  <c r="AE157" i="33"/>
  <c r="AF157" i="33" s="1"/>
  <c r="Q122" i="33"/>
  <c r="Z122" i="33"/>
  <c r="Q136" i="33"/>
  <c r="Z136" i="33"/>
  <c r="AC100" i="33"/>
  <c r="Z56" i="33"/>
  <c r="AA56" i="33" s="1"/>
  <c r="X56" i="33"/>
  <c r="Z142" i="33"/>
  <c r="AC199" i="33"/>
  <c r="AE199" i="33"/>
  <c r="AF199" i="33" s="1"/>
  <c r="AG201" i="28"/>
  <c r="AH201" i="28"/>
  <c r="X89" i="32"/>
  <c r="Z89" i="32"/>
  <c r="AA89" i="32" s="1"/>
  <c r="AJ163" i="25"/>
  <c r="AB163" i="25"/>
  <c r="AC163" i="25" s="1"/>
  <c r="S193" i="25"/>
  <c r="T193" i="25" s="1"/>
  <c r="AI193" i="25"/>
  <c r="AB193" i="25"/>
  <c r="AJ193" i="25"/>
  <c r="AH221" i="28"/>
  <c r="AG221" i="28"/>
  <c r="X186" i="32"/>
  <c r="Z186" i="32"/>
  <c r="AA186" i="32" s="1"/>
  <c r="AG177" i="28"/>
  <c r="AH177" i="28"/>
  <c r="AG130" i="28"/>
  <c r="AH130" i="28"/>
  <c r="AG220" i="33"/>
  <c r="AH220" i="33"/>
  <c r="P193" i="25"/>
  <c r="Q193" i="25" s="1"/>
  <c r="AF200" i="26"/>
  <c r="AH200" i="26" s="1"/>
  <c r="AA144" i="33"/>
  <c r="AE144" i="33"/>
  <c r="AF144" i="33" s="1"/>
  <c r="Z166" i="33"/>
  <c r="AA166" i="33" s="1"/>
  <c r="AH219" i="30"/>
  <c r="AG219" i="30"/>
  <c r="AA139" i="33"/>
  <c r="AE139" i="33"/>
  <c r="AF139" i="33" s="1"/>
  <c r="Z181" i="33"/>
  <c r="AA181" i="33" s="1"/>
  <c r="AG124" i="28"/>
  <c r="AH124" i="28"/>
  <c r="AH161" i="31"/>
  <c r="AG161" i="31"/>
  <c r="Q156" i="33"/>
  <c r="Q225" i="30"/>
  <c r="AH54" i="28"/>
  <c r="AG54" i="28"/>
  <c r="AC208" i="32"/>
  <c r="AG107" i="31"/>
  <c r="AH107" i="31"/>
  <c r="Z165" i="32"/>
  <c r="AA165" i="32" s="1"/>
  <c r="AE186" i="28"/>
  <c r="AF186" i="28" s="1"/>
  <c r="AA186" i="28"/>
  <c r="Q143" i="30"/>
  <c r="Z143" i="30"/>
  <c r="AA143" i="30" s="1"/>
  <c r="AC114" i="33"/>
  <c r="AH154" i="28"/>
  <c r="AG154" i="28"/>
  <c r="S26" i="33"/>
  <c r="V26" i="33" s="1"/>
  <c r="AE188" i="28"/>
  <c r="AF188" i="28" s="1"/>
  <c r="AA188" i="28"/>
  <c r="AC125" i="32"/>
  <c r="AE125" i="32"/>
  <c r="AF125" i="32" s="1"/>
  <c r="AH156" i="31"/>
  <c r="AG156" i="31"/>
  <c r="Q159" i="33"/>
  <c r="AC200" i="32"/>
  <c r="AE200" i="32"/>
  <c r="AF200" i="32" s="1"/>
  <c r="AA158" i="28"/>
  <c r="AE158" i="28"/>
  <c r="AF158" i="28" s="1"/>
  <c r="AH129" i="28"/>
  <c r="AG129" i="28"/>
  <c r="AG209" i="31"/>
  <c r="AH209" i="31"/>
  <c r="AE67" i="28"/>
  <c r="AF67" i="28" s="1"/>
  <c r="AC76" i="32"/>
  <c r="AE94" i="33"/>
  <c r="AF94" i="33" s="1"/>
  <c r="AA94" i="33"/>
  <c r="Z153" i="32"/>
  <c r="AA153" i="32" s="1"/>
  <c r="AC162" i="30"/>
  <c r="Q134" i="33"/>
  <c r="AG55" i="30"/>
  <c r="AH55" i="30"/>
  <c r="AH100" i="31"/>
  <c r="AG100" i="31"/>
  <c r="AC190" i="30"/>
  <c r="Z211" i="30"/>
  <c r="Q211" i="30"/>
  <c r="AC196" i="32"/>
  <c r="Z83" i="30"/>
  <c r="AA83" i="30" s="1"/>
  <c r="AG59" i="33"/>
  <c r="AH59" i="33"/>
  <c r="Q147" i="33"/>
  <c r="Q87" i="33"/>
  <c r="Z87" i="33"/>
  <c r="AA87" i="33" s="1"/>
  <c r="AG180" i="33"/>
  <c r="AH180" i="33"/>
  <c r="AG146" i="32"/>
  <c r="AH146" i="32"/>
  <c r="AH115" i="31"/>
  <c r="AG115" i="31"/>
  <c r="AC101" i="30"/>
  <c r="AH165" i="28"/>
  <c r="AG165" i="28"/>
  <c r="AC140" i="32"/>
  <c r="AE187" i="28"/>
  <c r="AF187" i="28" s="1"/>
  <c r="AA187" i="28"/>
  <c r="AH125" i="31"/>
  <c r="AG125" i="31"/>
  <c r="AC195" i="33"/>
  <c r="AE98" i="28"/>
  <c r="AF98" i="28" s="1"/>
  <c r="Z202" i="33"/>
  <c r="AA202" i="33" s="1"/>
  <c r="R28" i="33"/>
  <c r="U28" i="33" s="1"/>
  <c r="Q193" i="30"/>
  <c r="AE164" i="28"/>
  <c r="AF164" i="28" s="1"/>
  <c r="Z210" i="32"/>
  <c r="AA210" i="32" s="1"/>
  <c r="Z67" i="30"/>
  <c r="Q67" i="30"/>
  <c r="AA113" i="28"/>
  <c r="AE113" i="28"/>
  <c r="AF113" i="28" s="1"/>
  <c r="AC141" i="32"/>
  <c r="AG216" i="31"/>
  <c r="AH216" i="31"/>
  <c r="Z126" i="30"/>
  <c r="AA126" i="30" s="1"/>
  <c r="AG206" i="28"/>
  <c r="AH206" i="28"/>
  <c r="AG54" i="31"/>
  <c r="AH54" i="31"/>
  <c r="AE206" i="32"/>
  <c r="AF206" i="32" s="1"/>
  <c r="AH205" i="31"/>
  <c r="AG205" i="31"/>
  <c r="AA62" i="28"/>
  <c r="AE62" i="28"/>
  <c r="AF62" i="28" s="1"/>
  <c r="AE163" i="31"/>
  <c r="AF163" i="31" s="1"/>
  <c r="AH66" i="31"/>
  <c r="AG66" i="31"/>
  <c r="Q141" i="33"/>
  <c r="Z141" i="33"/>
  <c r="AA141" i="33" s="1"/>
  <c r="AH101" i="31"/>
  <c r="AG101" i="31"/>
  <c r="AE199" i="31"/>
  <c r="AF199" i="31" s="1"/>
  <c r="AC76" i="33"/>
  <c r="AG95" i="31"/>
  <c r="AH95" i="31"/>
  <c r="AC82" i="33"/>
  <c r="Z224" i="33"/>
  <c r="AA169" i="33"/>
  <c r="AE169" i="33"/>
  <c r="AF169" i="33" s="1"/>
  <c r="AH119" i="31"/>
  <c r="AG119" i="31"/>
  <c r="AE208" i="28"/>
  <c r="AF208" i="28" s="1"/>
  <c r="AA208" i="28"/>
  <c r="Q111" i="32"/>
  <c r="Z111" i="32"/>
  <c r="AE223" i="32"/>
  <c r="AF223" i="32" s="1"/>
  <c r="AC223" i="32"/>
  <c r="AE96" i="31"/>
  <c r="AF96" i="31" s="1"/>
  <c r="AC205" i="33"/>
  <c r="Z168" i="30"/>
  <c r="AA168" i="30" s="1"/>
  <c r="AA109" i="28"/>
  <c r="AE109" i="28"/>
  <c r="AF109" i="28" s="1"/>
  <c r="Q170" i="33"/>
  <c r="AG170" i="31"/>
  <c r="AH170" i="31"/>
  <c r="AC94" i="30"/>
  <c r="AC203" i="33"/>
  <c r="AA134" i="28"/>
  <c r="AE134" i="28"/>
  <c r="AF134" i="28" s="1"/>
  <c r="AH116" i="31"/>
  <c r="AG116" i="31"/>
  <c r="AA81" i="28"/>
  <c r="AE81" i="28"/>
  <c r="AF81" i="28" s="1"/>
  <c r="AH126" i="31"/>
  <c r="AG126" i="31"/>
  <c r="AE170" i="32"/>
  <c r="AF170" i="32" s="1"/>
  <c r="AH55" i="33"/>
  <c r="AG55" i="33"/>
  <c r="Q140" i="33"/>
  <c r="AE207" i="28"/>
  <c r="AF207" i="28" s="1"/>
  <c r="AA141" i="30"/>
  <c r="AE141" i="30"/>
  <c r="AF141" i="30" s="1"/>
  <c r="AE218" i="33"/>
  <c r="AF218" i="33" s="1"/>
  <c r="AA218" i="33"/>
  <c r="AA58" i="31"/>
  <c r="AE58" i="31"/>
  <c r="AF58" i="31" s="1"/>
  <c r="Q69" i="30"/>
  <c r="Z69" i="30"/>
  <c r="R25" i="33"/>
  <c r="U25" i="33" s="1"/>
  <c r="AC182" i="30"/>
  <c r="AE85" i="28"/>
  <c r="AF85" i="28" s="1"/>
  <c r="Q213" i="30"/>
  <c r="Z117" i="33"/>
  <c r="AC186" i="30"/>
  <c r="Z192" i="30"/>
  <c r="AA192" i="30" s="1"/>
  <c r="Q154" i="33"/>
  <c r="Z154" i="33"/>
  <c r="AG75" i="28"/>
  <c r="AH75" i="28"/>
  <c r="Z77" i="33"/>
  <c r="AA77" i="33" s="1"/>
  <c r="Z187" i="32"/>
  <c r="AA187" i="32" s="1"/>
  <c r="Z188" i="30"/>
  <c r="AA188" i="30" s="1"/>
  <c r="AC169" i="30"/>
  <c r="AH168" i="31"/>
  <c r="AG168" i="31"/>
  <c r="AG168" i="33"/>
  <c r="AH168" i="33"/>
  <c r="AH155" i="33"/>
  <c r="AG155" i="33"/>
  <c r="AE103" i="29"/>
  <c r="AF103" i="29" s="1"/>
  <c r="W132" i="27"/>
  <c r="X132" i="27" s="1"/>
  <c r="AE213" i="32"/>
  <c r="AF213" i="32" s="1"/>
  <c r="AE180" i="32"/>
  <c r="AF180" i="32" s="1"/>
  <c r="AG180" i="32" s="1"/>
  <c r="AE110" i="32"/>
  <c r="AF110" i="32" s="1"/>
  <c r="AE195" i="32"/>
  <c r="AF195" i="32" s="1"/>
  <c r="AG195" i="32" s="1"/>
  <c r="AG161" i="33"/>
  <c r="AH161" i="33"/>
  <c r="AG182" i="28"/>
  <c r="AH182" i="28"/>
  <c r="AC181" i="33"/>
  <c r="Z218" i="30"/>
  <c r="AA218" i="30" s="1"/>
  <c r="Z208" i="32"/>
  <c r="AA208" i="32" s="1"/>
  <c r="AC126" i="33"/>
  <c r="AE126" i="33"/>
  <c r="AF126" i="33" s="1"/>
  <c r="AC220" i="30"/>
  <c r="AE220" i="30"/>
  <c r="AF220" i="30" s="1"/>
  <c r="AC165" i="32"/>
  <c r="AH117" i="31"/>
  <c r="AG117" i="31"/>
  <c r="AH124" i="31"/>
  <c r="AG124" i="31"/>
  <c r="AC152" i="33"/>
  <c r="AA58" i="28"/>
  <c r="AE58" i="28"/>
  <c r="AF58" i="28" s="1"/>
  <c r="AH162" i="31"/>
  <c r="AG162" i="31"/>
  <c r="AG175" i="30"/>
  <c r="AH175" i="30"/>
  <c r="Z109" i="32"/>
  <c r="AA109" i="32" s="1"/>
  <c r="AE201" i="31"/>
  <c r="AF201" i="31" s="1"/>
  <c r="AC148" i="33"/>
  <c r="AE148" i="33"/>
  <c r="AF148" i="33" s="1"/>
  <c r="Z161" i="30"/>
  <c r="Q161" i="30"/>
  <c r="Z75" i="33"/>
  <c r="AA75" i="33" s="1"/>
  <c r="Q99" i="30"/>
  <c r="AA65" i="32"/>
  <c r="AE65" i="32"/>
  <c r="AF65" i="32" s="1"/>
  <c r="Z67" i="33"/>
  <c r="AA67" i="33" s="1"/>
  <c r="AC201" i="30"/>
  <c r="Z76" i="32"/>
  <c r="AA76" i="32" s="1"/>
  <c r="AG140" i="31"/>
  <c r="AH140" i="31"/>
  <c r="AG151" i="28"/>
  <c r="AH151" i="28"/>
  <c r="AE170" i="30"/>
  <c r="AF170" i="30" s="1"/>
  <c r="AE153" i="32"/>
  <c r="AF153" i="32" s="1"/>
  <c r="AC153" i="32"/>
  <c r="Z64" i="30"/>
  <c r="Q64" i="30"/>
  <c r="AG180" i="31"/>
  <c r="AH180" i="31"/>
  <c r="AH175" i="31"/>
  <c r="AG175" i="31"/>
  <c r="Z96" i="30"/>
  <c r="AA96" i="30" s="1"/>
  <c r="AH189" i="31"/>
  <c r="AG189" i="31"/>
  <c r="AG197" i="33"/>
  <c r="AH197" i="33"/>
  <c r="AG88" i="31"/>
  <c r="AH88" i="31"/>
  <c r="AE77" i="31"/>
  <c r="AF77" i="31" s="1"/>
  <c r="Z187" i="33"/>
  <c r="AA187" i="33" s="1"/>
  <c r="AE210" i="28"/>
  <c r="AF210" i="28" s="1"/>
  <c r="Z63" i="30"/>
  <c r="Q63" i="30"/>
  <c r="AH161" i="28"/>
  <c r="AG161" i="28"/>
  <c r="AH97" i="28"/>
  <c r="AG97" i="28"/>
  <c r="AC87" i="33"/>
  <c r="AG54" i="30"/>
  <c r="AH54" i="30"/>
  <c r="AG53" i="28"/>
  <c r="AH53" i="28"/>
  <c r="AG108" i="33"/>
  <c r="AH108" i="33"/>
  <c r="Q52" i="33"/>
  <c r="AE189" i="28"/>
  <c r="AF189" i="28" s="1"/>
  <c r="AA189" i="28"/>
  <c r="Z140" i="32"/>
  <c r="AA140" i="32" s="1"/>
  <c r="AG53" i="31"/>
  <c r="AH53" i="31"/>
  <c r="AC202" i="33"/>
  <c r="AH74" i="31"/>
  <c r="AG74" i="31"/>
  <c r="AC72" i="33"/>
  <c r="AE72" i="33"/>
  <c r="AF72" i="33" s="1"/>
  <c r="AE218" i="28"/>
  <c r="AF218" i="28" s="1"/>
  <c r="Z132" i="33"/>
  <c r="AA132" i="33" s="1"/>
  <c r="Z87" i="30"/>
  <c r="AA87" i="30" s="1"/>
  <c r="AG176" i="33"/>
  <c r="AH176" i="33"/>
  <c r="Z133" i="30"/>
  <c r="AA133" i="30" s="1"/>
  <c r="AH174" i="31"/>
  <c r="AG174" i="31"/>
  <c r="AC210" i="32"/>
  <c r="AA138" i="33"/>
  <c r="AE138" i="33"/>
  <c r="AF138" i="33" s="1"/>
  <c r="AC164" i="33"/>
  <c r="AH90" i="31"/>
  <c r="AG90" i="31"/>
  <c r="AH99" i="28"/>
  <c r="AG99" i="28"/>
  <c r="Q214" i="32"/>
  <c r="Z214" i="32"/>
  <c r="AH191" i="31"/>
  <c r="AG191" i="31"/>
  <c r="AE57" i="28"/>
  <c r="AF57" i="28" s="1"/>
  <c r="AA57" i="28"/>
  <c r="AH146" i="30"/>
  <c r="AG146" i="30"/>
  <c r="Q70" i="32"/>
  <c r="Z199" i="30"/>
  <c r="AA199" i="30" s="1"/>
  <c r="Z63" i="33"/>
  <c r="AA63" i="33" s="1"/>
  <c r="AC126" i="30"/>
  <c r="AE126" i="30"/>
  <c r="AF126" i="30" s="1"/>
  <c r="Q145" i="33"/>
  <c r="AE183" i="31"/>
  <c r="AF183" i="31" s="1"/>
  <c r="AE216" i="30"/>
  <c r="AF216" i="30" s="1"/>
  <c r="AA216" i="30"/>
  <c r="AA154" i="32"/>
  <c r="Q201" i="33"/>
  <c r="AE185" i="31"/>
  <c r="AF185" i="31" s="1"/>
  <c r="AA106" i="32"/>
  <c r="AE106" i="32"/>
  <c r="AF106" i="32" s="1"/>
  <c r="AH87" i="31"/>
  <c r="AG87" i="31"/>
  <c r="AC87" i="32"/>
  <c r="Z66" i="30"/>
  <c r="Q66" i="30"/>
  <c r="AH222" i="28"/>
  <c r="AG222" i="28"/>
  <c r="AE170" i="28"/>
  <c r="AF170" i="28" s="1"/>
  <c r="Q135" i="30"/>
  <c r="Z135" i="30"/>
  <c r="AA135" i="30" s="1"/>
  <c r="Q202" i="32"/>
  <c r="Q131" i="33"/>
  <c r="Z131" i="33"/>
  <c r="AA131" i="33" s="1"/>
  <c r="AC82" i="32"/>
  <c r="Q62" i="30"/>
  <c r="S22" i="32"/>
  <c r="V22" i="32" s="1"/>
  <c r="V30" i="32" s="1"/>
  <c r="AG148" i="31"/>
  <c r="AH148" i="31"/>
  <c r="AE183" i="28"/>
  <c r="AF183" i="28" s="1"/>
  <c r="AC168" i="30"/>
  <c r="AE168" i="30"/>
  <c r="AF168" i="30" s="1"/>
  <c r="Q214" i="30"/>
  <c r="AE68" i="33"/>
  <c r="AF68" i="33" s="1"/>
  <c r="AA68" i="33"/>
  <c r="AC138" i="30"/>
  <c r="AE138" i="30"/>
  <c r="AF138" i="30" s="1"/>
  <c r="V30" i="28"/>
  <c r="Q94" i="30"/>
  <c r="Z94" i="30"/>
  <c r="AA94" i="30" s="1"/>
  <c r="AC58" i="33"/>
  <c r="AE198" i="28"/>
  <c r="AF198" i="28" s="1"/>
  <c r="AE208" i="31"/>
  <c r="AF208" i="31" s="1"/>
  <c r="AH217" i="28"/>
  <c r="AG217" i="28"/>
  <c r="AH217" i="33"/>
  <c r="AG217" i="33"/>
  <c r="Q152" i="32"/>
  <c r="AE202" i="28"/>
  <c r="AF202" i="28" s="1"/>
  <c r="R27" i="30"/>
  <c r="U27" i="30" s="1"/>
  <c r="AH103" i="30"/>
  <c r="AG103" i="30"/>
  <c r="Z149" i="33"/>
  <c r="AA149" i="33" s="1"/>
  <c r="AE64" i="31"/>
  <c r="AF64" i="31" s="1"/>
  <c r="S25" i="33"/>
  <c r="V25" i="33" s="1"/>
  <c r="Q182" i="30"/>
  <c r="Z182" i="30"/>
  <c r="AA182" i="30" s="1"/>
  <c r="AC179" i="33"/>
  <c r="AE179" i="33"/>
  <c r="AF179" i="33" s="1"/>
  <c r="Z186" i="30"/>
  <c r="AA186" i="30" s="1"/>
  <c r="AC81" i="30"/>
  <c r="Z153" i="33"/>
  <c r="AA153" i="33" s="1"/>
  <c r="AC77" i="33"/>
  <c r="AE77" i="33"/>
  <c r="AF77" i="33" s="1"/>
  <c r="AE220" i="28"/>
  <c r="AF220" i="28" s="1"/>
  <c r="Z169" i="30"/>
  <c r="AA169" i="30" s="1"/>
  <c r="AH144" i="30"/>
  <c r="AG144" i="30"/>
  <c r="Y71" i="27"/>
  <c r="AE64" i="32"/>
  <c r="AF64" i="32" s="1"/>
  <c r="AH129" i="30"/>
  <c r="AG129" i="30"/>
  <c r="AC218" i="30"/>
  <c r="AG136" i="31"/>
  <c r="AH136" i="31"/>
  <c r="AC131" i="30"/>
  <c r="AE131" i="30"/>
  <c r="AF131" i="30" s="1"/>
  <c r="Q220" i="30"/>
  <c r="AH72" i="31"/>
  <c r="AG72" i="31"/>
  <c r="Q221" i="30"/>
  <c r="Z221" i="30"/>
  <c r="AA221" i="30" s="1"/>
  <c r="AA222" i="32"/>
  <c r="AE222" i="32"/>
  <c r="AF222" i="32" s="1"/>
  <c r="AE60" i="31"/>
  <c r="AF60" i="31" s="1"/>
  <c r="AA60" i="31"/>
  <c r="AA157" i="28"/>
  <c r="AE157" i="28"/>
  <c r="AF157" i="28" s="1"/>
  <c r="AG86" i="28"/>
  <c r="AH86" i="28"/>
  <c r="AG57" i="33"/>
  <c r="AH57" i="33"/>
  <c r="AA204" i="30"/>
  <c r="AE204" i="30"/>
  <c r="AF204" i="30" s="1"/>
  <c r="AH163" i="30"/>
  <c r="AG163" i="30"/>
  <c r="AC109" i="32"/>
  <c r="Q186" i="33"/>
  <c r="Z186" i="33"/>
  <c r="AA186" i="33" s="1"/>
  <c r="Z119" i="30"/>
  <c r="AA119" i="30" s="1"/>
  <c r="AA191" i="30"/>
  <c r="AE191" i="30"/>
  <c r="AF191" i="30" s="1"/>
  <c r="V30" i="31"/>
  <c r="AG75" i="30"/>
  <c r="AH75" i="30"/>
  <c r="AA108" i="28"/>
  <c r="AE108" i="28"/>
  <c r="AF108" i="28" s="1"/>
  <c r="Z120" i="30"/>
  <c r="AA120" i="30" s="1"/>
  <c r="AC75" i="33"/>
  <c r="AE75" i="33"/>
  <c r="AF75" i="33" s="1"/>
  <c r="Q175" i="32"/>
  <c r="AE120" i="28"/>
  <c r="AF120" i="28" s="1"/>
  <c r="AA120" i="28"/>
  <c r="AC67" i="33"/>
  <c r="AE67" i="33"/>
  <c r="AF67" i="33" s="1"/>
  <c r="AG131" i="28"/>
  <c r="AH131" i="28"/>
  <c r="Q171" i="30"/>
  <c r="AH100" i="28"/>
  <c r="AG100" i="28"/>
  <c r="AA137" i="33"/>
  <c r="AE137" i="33"/>
  <c r="AF137" i="33" s="1"/>
  <c r="AG156" i="32"/>
  <c r="AH156" i="32"/>
  <c r="AC96" i="30"/>
  <c r="AE96" i="30"/>
  <c r="AF96" i="30" s="1"/>
  <c r="AE128" i="32"/>
  <c r="AF128" i="32" s="1"/>
  <c r="AC109" i="30"/>
  <c r="AH203" i="31"/>
  <c r="AG203" i="31"/>
  <c r="AC187" i="33"/>
  <c r="Z92" i="30"/>
  <c r="Q92" i="30"/>
  <c r="AH180" i="28"/>
  <c r="AG180" i="28"/>
  <c r="AC129" i="33"/>
  <c r="AE129" i="33"/>
  <c r="AF129" i="33" s="1"/>
  <c r="AG218" i="31"/>
  <c r="AH218" i="31"/>
  <c r="AG89" i="33"/>
  <c r="AH89" i="33"/>
  <c r="AG178" i="31"/>
  <c r="AH178" i="31"/>
  <c r="AC140" i="30"/>
  <c r="AE140" i="30"/>
  <c r="AF140" i="30" s="1"/>
  <c r="AH171" i="28"/>
  <c r="AG171" i="28"/>
  <c r="AG141" i="31"/>
  <c r="AH141" i="31"/>
  <c r="AC134" i="32"/>
  <c r="AE75" i="32"/>
  <c r="AF75" i="32" s="1"/>
  <c r="AG196" i="28"/>
  <c r="AH196" i="28"/>
  <c r="AH55" i="31"/>
  <c r="AG55" i="31"/>
  <c r="AC189" i="33"/>
  <c r="AA116" i="32"/>
  <c r="AE116" i="32"/>
  <c r="AF116" i="32" s="1"/>
  <c r="AA88" i="28"/>
  <c r="AE88" i="28"/>
  <c r="AF88" i="28" s="1"/>
  <c r="AH124" i="30"/>
  <c r="AG124" i="30"/>
  <c r="Q88" i="33"/>
  <c r="AE111" i="28"/>
  <c r="AF111" i="28" s="1"/>
  <c r="AH152" i="28"/>
  <c r="AG152" i="28"/>
  <c r="AC132" i="33"/>
  <c r="AE132" i="33"/>
  <c r="AF132" i="33" s="1"/>
  <c r="AC87" i="30"/>
  <c r="AC133" i="30"/>
  <c r="AE133" i="30"/>
  <c r="AF133" i="30" s="1"/>
  <c r="AH179" i="31"/>
  <c r="AG179" i="31"/>
  <c r="AG189" i="30"/>
  <c r="AH189" i="30"/>
  <c r="Z134" i="30"/>
  <c r="Q134" i="30"/>
  <c r="Q164" i="33"/>
  <c r="Z164" i="33"/>
  <c r="AA164" i="33" s="1"/>
  <c r="AG204" i="28"/>
  <c r="AH204" i="28"/>
  <c r="AE128" i="28"/>
  <c r="AF128" i="28" s="1"/>
  <c r="AA128" i="28"/>
  <c r="AA112" i="32"/>
  <c r="AE112" i="32"/>
  <c r="AF112" i="32" s="1"/>
  <c r="AC63" i="33"/>
  <c r="AE63" i="33"/>
  <c r="AF63" i="33" s="1"/>
  <c r="AC160" i="32"/>
  <c r="AC51" i="30"/>
  <c r="AG54" i="33"/>
  <c r="AH54" i="33"/>
  <c r="AE93" i="31"/>
  <c r="AF93" i="31" s="1"/>
  <c r="AG200" i="28"/>
  <c r="AH200" i="28"/>
  <c r="AC115" i="30"/>
  <c r="AC141" i="33"/>
  <c r="AE141" i="33"/>
  <c r="AF141" i="33" s="1"/>
  <c r="Q76" i="33"/>
  <c r="Z76" i="33"/>
  <c r="AA76" i="33" s="1"/>
  <c r="AC131" i="33"/>
  <c r="AE131" i="33"/>
  <c r="AF131" i="33" s="1"/>
  <c r="AH166" i="31"/>
  <c r="AG166" i="31"/>
  <c r="AH75" i="31"/>
  <c r="AG75" i="31"/>
  <c r="Z82" i="32"/>
  <c r="AA82" i="32" s="1"/>
  <c r="AG212" i="31"/>
  <c r="AH212" i="31"/>
  <c r="AE67" i="31"/>
  <c r="AF67" i="31" s="1"/>
  <c r="AC86" i="30"/>
  <c r="AC200" i="30"/>
  <c r="AE190" i="31"/>
  <c r="AF190" i="31" s="1"/>
  <c r="Q113" i="32"/>
  <c r="Z113" i="32"/>
  <c r="AE155" i="28"/>
  <c r="AF155" i="28" s="1"/>
  <c r="AG196" i="31"/>
  <c r="AH196" i="31"/>
  <c r="Q58" i="33"/>
  <c r="Z58" i="33"/>
  <c r="AA58" i="33" s="1"/>
  <c r="Q96" i="32"/>
  <c r="AE84" i="28"/>
  <c r="AF84" i="28" s="1"/>
  <c r="AA84" i="28"/>
  <c r="Q218" i="32"/>
  <c r="Z218" i="32"/>
  <c r="AE144" i="28"/>
  <c r="AF144" i="28" s="1"/>
  <c r="AE147" i="28"/>
  <c r="AF147" i="28" s="1"/>
  <c r="AE143" i="31"/>
  <c r="AF143" i="31" s="1"/>
  <c r="AE148" i="28"/>
  <c r="AF148" i="28" s="1"/>
  <c r="AH177" i="31"/>
  <c r="AG177" i="31"/>
  <c r="AC102" i="30"/>
  <c r="AE102" i="30"/>
  <c r="AF102" i="30" s="1"/>
  <c r="AE160" i="31"/>
  <c r="AF160" i="31" s="1"/>
  <c r="AA159" i="28"/>
  <c r="AE159" i="28"/>
  <c r="AF159" i="28" s="1"/>
  <c r="AC188" i="30"/>
  <c r="AE188" i="30"/>
  <c r="AF188" i="30" s="1"/>
  <c r="AE225" i="29"/>
  <c r="AF225" i="29" s="1"/>
  <c r="AI115" i="27"/>
  <c r="AI160" i="27"/>
  <c r="AE139" i="32"/>
  <c r="AF139" i="32" s="1"/>
  <c r="AE104" i="32"/>
  <c r="AF104" i="32" s="1"/>
  <c r="AG104" i="32" s="1"/>
  <c r="Q166" i="33"/>
  <c r="AG167" i="31"/>
  <c r="AH167" i="31"/>
  <c r="AC147" i="30"/>
  <c r="AE147" i="30"/>
  <c r="AF147" i="30" s="1"/>
  <c r="Q181" i="33"/>
  <c r="AG164" i="31"/>
  <c r="AH164" i="31"/>
  <c r="AE52" i="31"/>
  <c r="AF52" i="31" s="1"/>
  <c r="AC73" i="30"/>
  <c r="AG175" i="28"/>
  <c r="AH175" i="28"/>
  <c r="AE221" i="30"/>
  <c r="AF221" i="30" s="1"/>
  <c r="AC221" i="30"/>
  <c r="Z114" i="33"/>
  <c r="AA114" i="33" s="1"/>
  <c r="AG130" i="32"/>
  <c r="AH130" i="32"/>
  <c r="Q157" i="30"/>
  <c r="Z157" i="30"/>
  <c r="AA157" i="30" s="1"/>
  <c r="Q152" i="33"/>
  <c r="Z152" i="33"/>
  <c r="AA152" i="33" s="1"/>
  <c r="AH146" i="31"/>
  <c r="AG146" i="31"/>
  <c r="Q144" i="32"/>
  <c r="AA217" i="32"/>
  <c r="AE217" i="32"/>
  <c r="AF217" i="32" s="1"/>
  <c r="AA95" i="28"/>
  <c r="AE95" i="28"/>
  <c r="AF95" i="28" s="1"/>
  <c r="AE107" i="28"/>
  <c r="AF107" i="28" s="1"/>
  <c r="AA107" i="28"/>
  <c r="Q56" i="30"/>
  <c r="Z166" i="30"/>
  <c r="Q166" i="30"/>
  <c r="AC186" i="33"/>
  <c r="Q148" i="33"/>
  <c r="AG126" i="28"/>
  <c r="AH126" i="28"/>
  <c r="AC184" i="33"/>
  <c r="AH78" i="31"/>
  <c r="AG78" i="31"/>
  <c r="AC120" i="30"/>
  <c r="AC183" i="30"/>
  <c r="AC175" i="32"/>
  <c r="AE175" i="32"/>
  <c r="AF175" i="32" s="1"/>
  <c r="AC150" i="33"/>
  <c r="Z148" i="30"/>
  <c r="AA148" i="30" s="1"/>
  <c r="Z173" i="33"/>
  <c r="AA173" i="33" s="1"/>
  <c r="Q201" i="30"/>
  <c r="Z201" i="30"/>
  <c r="AA201" i="30" s="1"/>
  <c r="AG132" i="31"/>
  <c r="AH132" i="31"/>
  <c r="Z167" i="33"/>
  <c r="AA167" i="33" s="1"/>
  <c r="U30" i="28"/>
  <c r="AE213" i="28"/>
  <c r="AF213" i="28" s="1"/>
  <c r="AA213" i="28"/>
  <c r="AA69" i="28"/>
  <c r="AE69" i="28"/>
  <c r="AF69" i="28" s="1"/>
  <c r="AE86" i="33"/>
  <c r="AF86" i="33" s="1"/>
  <c r="AA86" i="33"/>
  <c r="AC187" i="30"/>
  <c r="Q102" i="33"/>
  <c r="Z102" i="33"/>
  <c r="AH149" i="31"/>
  <c r="AG149" i="31"/>
  <c r="Q123" i="33"/>
  <c r="Z123" i="33"/>
  <c r="AA123" i="33" s="1"/>
  <c r="AE90" i="33"/>
  <c r="AF90" i="33" s="1"/>
  <c r="AA90" i="33"/>
  <c r="Z85" i="33"/>
  <c r="AA85" i="33" s="1"/>
  <c r="AE73" i="28"/>
  <c r="AF73" i="28" s="1"/>
  <c r="AH195" i="28"/>
  <c r="AG195" i="28"/>
  <c r="AC106" i="33"/>
  <c r="AH108" i="31"/>
  <c r="AG108" i="31"/>
  <c r="Z111" i="30"/>
  <c r="AA111" i="30" s="1"/>
  <c r="AE140" i="28"/>
  <c r="AF140" i="28" s="1"/>
  <c r="AH219" i="33"/>
  <c r="AG219" i="33"/>
  <c r="AH202" i="31"/>
  <c r="AG202" i="31"/>
  <c r="AH81" i="31"/>
  <c r="AG81" i="31"/>
  <c r="AA173" i="32"/>
  <c r="AE173" i="32"/>
  <c r="AF173" i="32" s="1"/>
  <c r="AH133" i="31"/>
  <c r="AG133" i="31"/>
  <c r="AG172" i="31"/>
  <c r="AH172" i="31"/>
  <c r="Z221" i="32"/>
  <c r="AA221" i="32" s="1"/>
  <c r="AC103" i="33"/>
  <c r="Z160" i="30"/>
  <c r="Q160" i="30"/>
  <c r="AG104" i="28"/>
  <c r="AH104" i="28"/>
  <c r="AH65" i="28"/>
  <c r="AG65" i="28"/>
  <c r="Z140" i="30"/>
  <c r="AA140" i="30" s="1"/>
  <c r="Z179" i="32"/>
  <c r="AA179" i="32" s="1"/>
  <c r="R22" i="33"/>
  <c r="U22" i="33" s="1"/>
  <c r="AC95" i="30"/>
  <c r="AE95" i="30"/>
  <c r="AF95" i="30" s="1"/>
  <c r="AE156" i="28"/>
  <c r="AF156" i="28" s="1"/>
  <c r="Z189" i="33"/>
  <c r="AA189" i="33" s="1"/>
  <c r="AH70" i="28"/>
  <c r="AG70" i="28"/>
  <c r="AC118" i="33"/>
  <c r="AH86" i="31"/>
  <c r="AG86" i="31"/>
  <c r="Q212" i="33"/>
  <c r="Z212" i="33"/>
  <c r="AA212" i="33" s="1"/>
  <c r="Z72" i="33"/>
  <c r="AA72" i="33" s="1"/>
  <c r="Z108" i="30"/>
  <c r="AA137" i="30"/>
  <c r="AE137" i="30"/>
  <c r="AF137" i="30" s="1"/>
  <c r="AE110" i="28"/>
  <c r="AF110" i="28" s="1"/>
  <c r="AA110" i="28"/>
  <c r="AG119" i="33"/>
  <c r="AH119" i="33"/>
  <c r="AC181" i="30"/>
  <c r="AG224" i="30"/>
  <c r="AH224" i="30"/>
  <c r="AH217" i="31"/>
  <c r="AG217" i="31"/>
  <c r="AA225" i="32"/>
  <c r="AE225" i="32"/>
  <c r="AF225" i="32" s="1"/>
  <c r="Z157" i="32"/>
  <c r="AA157" i="32" s="1"/>
  <c r="AE193" i="28"/>
  <c r="AF193" i="28" s="1"/>
  <c r="AA193" i="28"/>
  <c r="AG65" i="31"/>
  <c r="AH65" i="31"/>
  <c r="Q183" i="32"/>
  <c r="AA128" i="30"/>
  <c r="AE128" i="30"/>
  <c r="AF128" i="30" s="1"/>
  <c r="AE162" i="33"/>
  <c r="AF162" i="33" s="1"/>
  <c r="Z190" i="32"/>
  <c r="AA190" i="32" s="1"/>
  <c r="AE142" i="31"/>
  <c r="AF142" i="31" s="1"/>
  <c r="Z115" i="30"/>
  <c r="AA115" i="30" s="1"/>
  <c r="AH80" i="28"/>
  <c r="AG80" i="28"/>
  <c r="AC135" i="30"/>
  <c r="AC113" i="30"/>
  <c r="AE113" i="30"/>
  <c r="AF113" i="30" s="1"/>
  <c r="AC84" i="30"/>
  <c r="AG174" i="28"/>
  <c r="AH174" i="28"/>
  <c r="AE135" i="31"/>
  <c r="AF135" i="31" s="1"/>
  <c r="AC202" i="32"/>
  <c r="AE202" i="32"/>
  <c r="AF202" i="32" s="1"/>
  <c r="AH78" i="28"/>
  <c r="AG78" i="28"/>
  <c r="Z224" i="32"/>
  <c r="AA224" i="32" s="1"/>
  <c r="AC176" i="30"/>
  <c r="Z86" i="30"/>
  <c r="AA86" i="30" s="1"/>
  <c r="AE113" i="31"/>
  <c r="AF113" i="31" s="1"/>
  <c r="Q223" i="32"/>
  <c r="Z200" i="30"/>
  <c r="AA200" i="30" s="1"/>
  <c r="Q205" i="33"/>
  <c r="Z205" i="33"/>
  <c r="AA205" i="33" s="1"/>
  <c r="AE215" i="31"/>
  <c r="AF215" i="31" s="1"/>
  <c r="AE209" i="28"/>
  <c r="AF209" i="28" s="1"/>
  <c r="AA209" i="28"/>
  <c r="AG98" i="31"/>
  <c r="AH98" i="31"/>
  <c r="AE167" i="28"/>
  <c r="AF167" i="28" s="1"/>
  <c r="AA167" i="28"/>
  <c r="Z61" i="30"/>
  <c r="Q61" i="30"/>
  <c r="AH223" i="28"/>
  <c r="AG223" i="28"/>
  <c r="AE110" i="31"/>
  <c r="AF110" i="31" s="1"/>
  <c r="AC212" i="32"/>
  <c r="AE212" i="32"/>
  <c r="AF212" i="32" s="1"/>
  <c r="AH73" i="31"/>
  <c r="AG73" i="31"/>
  <c r="Q175" i="33"/>
  <c r="Z175" i="33"/>
  <c r="AA175" i="33" s="1"/>
  <c r="Z81" i="32"/>
  <c r="AA81" i="32" s="1"/>
  <c r="AH91" i="28"/>
  <c r="AG91" i="28"/>
  <c r="AE149" i="28"/>
  <c r="AF149" i="28" s="1"/>
  <c r="AG131" i="31"/>
  <c r="AH131" i="31"/>
  <c r="AC152" i="32"/>
  <c r="AE152" i="32"/>
  <c r="AF152" i="32" s="1"/>
  <c r="AE92" i="31"/>
  <c r="AF92" i="31" s="1"/>
  <c r="Q78" i="30"/>
  <c r="Z78" i="30"/>
  <c r="AA78" i="30" s="1"/>
  <c r="Z100" i="32"/>
  <c r="AA100" i="32" s="1"/>
  <c r="AE51" i="32"/>
  <c r="AF51" i="32" s="1"/>
  <c r="AA68" i="30"/>
  <c r="AE68" i="30"/>
  <c r="AF68" i="30" s="1"/>
  <c r="AC153" i="33"/>
  <c r="AE153" i="33"/>
  <c r="AF153" i="33" s="1"/>
  <c r="AE225" i="31"/>
  <c r="AF225" i="31" s="1"/>
  <c r="Z162" i="32"/>
  <c r="AA162" i="32" s="1"/>
  <c r="AG198" i="31"/>
  <c r="AH198" i="31"/>
  <c r="AA114" i="32"/>
  <c r="AE114" i="32"/>
  <c r="AF114" i="32" s="1"/>
  <c r="W142" i="27"/>
  <c r="X142" i="27" s="1"/>
  <c r="S115" i="27"/>
  <c r="T115" i="27" s="1"/>
  <c r="W115" i="27" s="1"/>
  <c r="X115" i="27" s="1"/>
  <c r="AE83" i="32"/>
  <c r="AF83" i="32" s="1"/>
  <c r="AG83" i="32" s="1"/>
  <c r="U30" i="32"/>
  <c r="AG199" i="28"/>
  <c r="AH199" i="28"/>
  <c r="Q147" i="30"/>
  <c r="Z89" i="30"/>
  <c r="Q89" i="30"/>
  <c r="AC161" i="32"/>
  <c r="AE150" i="31"/>
  <c r="AF150" i="31" s="1"/>
  <c r="AA150" i="31"/>
  <c r="Q126" i="33"/>
  <c r="Z73" i="30"/>
  <c r="AA73" i="30" s="1"/>
  <c r="AG145" i="31"/>
  <c r="AH145" i="31"/>
  <c r="Z110" i="33"/>
  <c r="AH80" i="30"/>
  <c r="AG80" i="30"/>
  <c r="Q114" i="33"/>
  <c r="AA87" i="28"/>
  <c r="AE87" i="28"/>
  <c r="AF87" i="28" s="1"/>
  <c r="AC193" i="33"/>
  <c r="AE193" i="33"/>
  <c r="AF193" i="33" s="1"/>
  <c r="Z85" i="30"/>
  <c r="Q85" i="30"/>
  <c r="AC157" i="30"/>
  <c r="AE157" i="30"/>
  <c r="AF157" i="30" s="1"/>
  <c r="AH182" i="31"/>
  <c r="AG182" i="31"/>
  <c r="AG137" i="31"/>
  <c r="AH137" i="31"/>
  <c r="AG172" i="28"/>
  <c r="AH172" i="28"/>
  <c r="Z142" i="30"/>
  <c r="Q142" i="30"/>
  <c r="AH132" i="30"/>
  <c r="AG132" i="30"/>
  <c r="AE145" i="28"/>
  <c r="AF145" i="28" s="1"/>
  <c r="AA145" i="28"/>
  <c r="AH151" i="30"/>
  <c r="AG151" i="30"/>
  <c r="AG155" i="31"/>
  <c r="AH155" i="31"/>
  <c r="AC119" i="30"/>
  <c r="AE119" i="30"/>
  <c r="AF119" i="30" s="1"/>
  <c r="AC191" i="33"/>
  <c r="Q120" i="30"/>
  <c r="Z183" i="30"/>
  <c r="AA183" i="30" s="1"/>
  <c r="Z150" i="33"/>
  <c r="AA150" i="33" s="1"/>
  <c r="AG134" i="31"/>
  <c r="AH134" i="31"/>
  <c r="AC148" i="30"/>
  <c r="AE148" i="30"/>
  <c r="AF148" i="30" s="1"/>
  <c r="Z209" i="30"/>
  <c r="AA209" i="30" s="1"/>
  <c r="Z164" i="30"/>
  <c r="AA164" i="30" s="1"/>
  <c r="AC173" i="33"/>
  <c r="AE173" i="33"/>
  <c r="AF173" i="33" s="1"/>
  <c r="Q67" i="33"/>
  <c r="AC167" i="33"/>
  <c r="AC198" i="30"/>
  <c r="AH123" i="28"/>
  <c r="AG123" i="28"/>
  <c r="AE112" i="28"/>
  <c r="AF112" i="28" s="1"/>
  <c r="AA112" i="28"/>
  <c r="AH103" i="28"/>
  <c r="AG103" i="28"/>
  <c r="Z187" i="30"/>
  <c r="AA187" i="30" s="1"/>
  <c r="AC65" i="30"/>
  <c r="AE65" i="30"/>
  <c r="AF65" i="30" s="1"/>
  <c r="Q222" i="33"/>
  <c r="Z222" i="33"/>
  <c r="Z136" i="30"/>
  <c r="AA136" i="30" s="1"/>
  <c r="AE159" i="31"/>
  <c r="AF159" i="31" s="1"/>
  <c r="Z166" i="32"/>
  <c r="AA166" i="32" s="1"/>
  <c r="AH56" i="28"/>
  <c r="AG56" i="28"/>
  <c r="AG127" i="28"/>
  <c r="AH127" i="28"/>
  <c r="Q109" i="30"/>
  <c r="Z109" i="30"/>
  <c r="AA109" i="30" s="1"/>
  <c r="AC123" i="30"/>
  <c r="AE123" i="30"/>
  <c r="AF123" i="30" s="1"/>
  <c r="Z207" i="33"/>
  <c r="AA207" i="33" s="1"/>
  <c r="Z106" i="33"/>
  <c r="AA106" i="33" s="1"/>
  <c r="AC93" i="33"/>
  <c r="AE93" i="33"/>
  <c r="AF93" i="33" s="1"/>
  <c r="AC186" i="32"/>
  <c r="AE186" i="32"/>
  <c r="AF186" i="32" s="1"/>
  <c r="AC111" i="30"/>
  <c r="AE111" i="30"/>
  <c r="AF111" i="30" s="1"/>
  <c r="AC147" i="33"/>
  <c r="AE147" i="33"/>
  <c r="AF147" i="33" s="1"/>
  <c r="AH77" i="28"/>
  <c r="AG77" i="28"/>
  <c r="AE98" i="32"/>
  <c r="AF98" i="32" s="1"/>
  <c r="Z60" i="33"/>
  <c r="AA60" i="33" s="1"/>
  <c r="AG180" i="30"/>
  <c r="AH180" i="30"/>
  <c r="Q163" i="33"/>
  <c r="Z163" i="33"/>
  <c r="AA163" i="33" s="1"/>
  <c r="Z93" i="30"/>
  <c r="AA93" i="30" s="1"/>
  <c r="AE221" i="32"/>
  <c r="AF221" i="32" s="1"/>
  <c r="AC221" i="32"/>
  <c r="Z103" i="33"/>
  <c r="AA103" i="33" s="1"/>
  <c r="AE84" i="31"/>
  <c r="AF84" i="31" s="1"/>
  <c r="Z208" i="30"/>
  <c r="Q208" i="30"/>
  <c r="AE68" i="28"/>
  <c r="AF68" i="28" s="1"/>
  <c r="AA68" i="28"/>
  <c r="AC179" i="32"/>
  <c r="AE179" i="32"/>
  <c r="AF179" i="32" s="1"/>
  <c r="S22" i="33"/>
  <c r="V22" i="33" s="1"/>
  <c r="Z95" i="30"/>
  <c r="AA95" i="30" s="1"/>
  <c r="AE101" i="28"/>
  <c r="AF101" i="28" s="1"/>
  <c r="AH121" i="28"/>
  <c r="AG121" i="28"/>
  <c r="AG154" i="30"/>
  <c r="AH154" i="30"/>
  <c r="Z172" i="32"/>
  <c r="AA172" i="32" s="1"/>
  <c r="Z143" i="33"/>
  <c r="AA143" i="33" s="1"/>
  <c r="AH185" i="30"/>
  <c r="AG185" i="30"/>
  <c r="AG61" i="31"/>
  <c r="AH61" i="31"/>
  <c r="Z88" i="32"/>
  <c r="AA88" i="32" s="1"/>
  <c r="AH77" i="30"/>
  <c r="AG77" i="30"/>
  <c r="AG80" i="33"/>
  <c r="AH80" i="33"/>
  <c r="AC212" i="33"/>
  <c r="Q72" i="33"/>
  <c r="AE76" i="30"/>
  <c r="AF76" i="30" s="1"/>
  <c r="AE186" i="31"/>
  <c r="AF186" i="31" s="1"/>
  <c r="AE64" i="28"/>
  <c r="AF64" i="28" s="1"/>
  <c r="Q210" i="32"/>
  <c r="Q139" i="30"/>
  <c r="Z139" i="30"/>
  <c r="AE70" i="31"/>
  <c r="AF70" i="31" s="1"/>
  <c r="AE106" i="31"/>
  <c r="AF106" i="31" s="1"/>
  <c r="Z125" i="30"/>
  <c r="AA125" i="30" s="1"/>
  <c r="Q113" i="33"/>
  <c r="Z113" i="33"/>
  <c r="Z159" i="32"/>
  <c r="AA159" i="32" s="1"/>
  <c r="Z181" i="30"/>
  <c r="AA181" i="30" s="1"/>
  <c r="AH179" i="30"/>
  <c r="AG179" i="30"/>
  <c r="Z211" i="33"/>
  <c r="Q211" i="33"/>
  <c r="AG68" i="31"/>
  <c r="AH68" i="31"/>
  <c r="AH82" i="31"/>
  <c r="AG82" i="31"/>
  <c r="AC157" i="32"/>
  <c r="AE157" i="32"/>
  <c r="AF157" i="32" s="1"/>
  <c r="AC70" i="32"/>
  <c r="AE70" i="32"/>
  <c r="AF70" i="32" s="1"/>
  <c r="AC83" i="33"/>
  <c r="Q159" i="32"/>
  <c r="AC199" i="30"/>
  <c r="AE199" i="30"/>
  <c r="AF199" i="30" s="1"/>
  <c r="Z158" i="33"/>
  <c r="AA158" i="33" s="1"/>
  <c r="Q160" i="32"/>
  <c r="Z160" i="32"/>
  <c r="AA160" i="32" s="1"/>
  <c r="AA82" i="28"/>
  <c r="AE82" i="28"/>
  <c r="AF82" i="28" s="1"/>
  <c r="AC183" i="32"/>
  <c r="AE183" i="32"/>
  <c r="AF183" i="32" s="1"/>
  <c r="Z98" i="30"/>
  <c r="AA98" i="30" s="1"/>
  <c r="AE146" i="28"/>
  <c r="AF146" i="28" s="1"/>
  <c r="Q51" i="30"/>
  <c r="Z51" i="30"/>
  <c r="AA51" i="30" s="1"/>
  <c r="Z116" i="30"/>
  <c r="Q116" i="30"/>
  <c r="AE74" i="28"/>
  <c r="AF74" i="28" s="1"/>
  <c r="Z223" i="33"/>
  <c r="Z167" i="30"/>
  <c r="AA167" i="30" s="1"/>
  <c r="AE221" i="31"/>
  <c r="AF221" i="31" s="1"/>
  <c r="AC79" i="30"/>
  <c r="AE79" i="30"/>
  <c r="AF79" i="30" s="1"/>
  <c r="AE184" i="31"/>
  <c r="AF184" i="31" s="1"/>
  <c r="AE139" i="31"/>
  <c r="AF139" i="31" s="1"/>
  <c r="Q115" i="30"/>
  <c r="Q113" i="30"/>
  <c r="Z84" i="30"/>
  <c r="AA84" i="30" s="1"/>
  <c r="AC107" i="32"/>
  <c r="AE193" i="31"/>
  <c r="AF193" i="31" s="1"/>
  <c r="Q121" i="33"/>
  <c r="AC224" i="32"/>
  <c r="AG219" i="31"/>
  <c r="AH219" i="31"/>
  <c r="AE61" i="33"/>
  <c r="AF61" i="33" s="1"/>
  <c r="AA61" i="33"/>
  <c r="AE111" i="31"/>
  <c r="AF111" i="31" s="1"/>
  <c r="AH130" i="33"/>
  <c r="AG130" i="33"/>
  <c r="Z150" i="32"/>
  <c r="AA150" i="32" s="1"/>
  <c r="Q86" i="30"/>
  <c r="Q200" i="30"/>
  <c r="Q204" i="33"/>
  <c r="Z204" i="33"/>
  <c r="AA204" i="33" s="1"/>
  <c r="AE138" i="28"/>
  <c r="AF138" i="28" s="1"/>
  <c r="AE214" i="28"/>
  <c r="AF214" i="28" s="1"/>
  <c r="AA214" i="28"/>
  <c r="AA57" i="31"/>
  <c r="AE57" i="31"/>
  <c r="AF57" i="31" s="1"/>
  <c r="AG102" i="31"/>
  <c r="AH102" i="31"/>
  <c r="Z207" i="30"/>
  <c r="AA207" i="30" s="1"/>
  <c r="AG79" i="28"/>
  <c r="AH79" i="28"/>
  <c r="Q98" i="33"/>
  <c r="AC96" i="32"/>
  <c r="AE96" i="32"/>
  <c r="AF96" i="32" s="1"/>
  <c r="AC175" i="33"/>
  <c r="AE175" i="33"/>
  <c r="AF175" i="33" s="1"/>
  <c r="Z88" i="30"/>
  <c r="AA88" i="30" s="1"/>
  <c r="AE114" i="28"/>
  <c r="AF114" i="28" s="1"/>
  <c r="Z110" i="30"/>
  <c r="Q110" i="30"/>
  <c r="AE71" i="31"/>
  <c r="AF71" i="31" s="1"/>
  <c r="AC64" i="33"/>
  <c r="AE64" i="33"/>
  <c r="AF64" i="33" s="1"/>
  <c r="AC111" i="33"/>
  <c r="AE111" i="33"/>
  <c r="AF111" i="33" s="1"/>
  <c r="AA91" i="31"/>
  <c r="AE91" i="31"/>
  <c r="AF91" i="31" s="1"/>
  <c r="AC78" i="30"/>
  <c r="AG97" i="31"/>
  <c r="AH97" i="31"/>
  <c r="AA181" i="32"/>
  <c r="AE181" i="32"/>
  <c r="AF181" i="32" s="1"/>
  <c r="AE157" i="31"/>
  <c r="AF157" i="31" s="1"/>
  <c r="P11" i="31" s="1"/>
  <c r="Q11" i="31" s="1"/>
  <c r="AC100" i="32"/>
  <c r="AE100" i="32"/>
  <c r="AF100" i="32" s="1"/>
  <c r="Q179" i="33"/>
  <c r="AE197" i="31"/>
  <c r="AF197" i="31" s="1"/>
  <c r="AE194" i="32"/>
  <c r="AF194" i="32" s="1"/>
  <c r="Q117" i="33"/>
  <c r="Q102" i="30"/>
  <c r="Q153" i="33"/>
  <c r="AE210" i="31"/>
  <c r="AF210" i="31" s="1"/>
  <c r="AC162" i="32"/>
  <c r="AG124" i="33"/>
  <c r="AH124" i="33"/>
  <c r="Z184" i="33"/>
  <c r="AA184" i="33" s="1"/>
  <c r="AH176" i="31"/>
  <c r="AG176" i="31"/>
  <c r="AH213" i="31"/>
  <c r="AG213" i="31"/>
  <c r="Q116" i="33"/>
  <c r="Z116" i="33"/>
  <c r="AA116" i="33" s="1"/>
  <c r="Q174" i="33"/>
  <c r="Z174" i="33"/>
  <c r="AC53" i="33"/>
  <c r="AG211" i="28"/>
  <c r="AH211" i="28"/>
  <c r="AG196" i="33"/>
  <c r="AH196" i="33"/>
  <c r="AH190" i="33"/>
  <c r="AG190" i="33"/>
  <c r="AA115" i="32"/>
  <c r="AE115" i="32"/>
  <c r="AF115" i="32" s="1"/>
  <c r="AG96" i="28"/>
  <c r="AH96" i="28"/>
  <c r="AH114" i="30"/>
  <c r="AG114" i="30"/>
  <c r="AH136" i="28"/>
  <c r="AG136" i="28"/>
  <c r="Z197" i="30"/>
  <c r="AA197" i="30" s="1"/>
  <c r="AH92" i="28"/>
  <c r="AG92" i="28"/>
  <c r="Q200" i="32"/>
  <c r="Q191" i="33"/>
  <c r="Z191" i="33"/>
  <c r="AA191" i="33" s="1"/>
  <c r="AE95" i="33"/>
  <c r="AF95" i="33" s="1"/>
  <c r="AA95" i="33"/>
  <c r="AC209" i="30"/>
  <c r="AE209" i="30"/>
  <c r="AF209" i="30" s="1"/>
  <c r="AC164" i="30"/>
  <c r="AC165" i="33"/>
  <c r="AH83" i="28"/>
  <c r="AG83" i="28"/>
  <c r="AC120" i="33"/>
  <c r="Z161" i="32"/>
  <c r="AA161" i="32" s="1"/>
  <c r="AA139" i="28"/>
  <c r="AE139" i="28"/>
  <c r="AF139" i="28" s="1"/>
  <c r="AG99" i="31"/>
  <c r="AH99" i="31"/>
  <c r="AH154" i="31"/>
  <c r="AG154" i="31"/>
  <c r="AC136" i="30"/>
  <c r="AE136" i="30"/>
  <c r="AF136" i="30" s="1"/>
  <c r="AC166" i="32"/>
  <c r="AG85" i="31"/>
  <c r="AH85" i="31"/>
  <c r="AC85" i="33"/>
  <c r="AE85" i="33"/>
  <c r="AF85" i="33" s="1"/>
  <c r="AH121" i="31"/>
  <c r="AG121" i="31"/>
  <c r="AC207" i="33"/>
  <c r="AC156" i="30"/>
  <c r="AC158" i="30"/>
  <c r="AE158" i="30"/>
  <c r="AF158" i="30" s="1"/>
  <c r="Q66" i="33"/>
  <c r="Z66" i="33"/>
  <c r="AA66" i="33" s="1"/>
  <c r="AC97" i="33"/>
  <c r="AE97" i="33"/>
  <c r="AF97" i="33" s="1"/>
  <c r="AC163" i="33"/>
  <c r="AE163" i="33"/>
  <c r="AF163" i="33" s="1"/>
  <c r="AC71" i="29"/>
  <c r="AC106" i="30"/>
  <c r="AE194" i="28"/>
  <c r="AF194" i="28" s="1"/>
  <c r="AA194" i="28"/>
  <c r="AC93" i="30"/>
  <c r="Z159" i="30"/>
  <c r="Q159" i="30"/>
  <c r="AH203" i="28"/>
  <c r="AG203" i="28"/>
  <c r="AH165" i="31"/>
  <c r="AG165" i="31"/>
  <c r="AG181" i="28"/>
  <c r="AH181" i="28"/>
  <c r="AH173" i="31"/>
  <c r="AG173" i="31"/>
  <c r="AG56" i="31"/>
  <c r="AH56" i="31"/>
  <c r="AC172" i="32"/>
  <c r="AG206" i="33"/>
  <c r="AH206" i="33"/>
  <c r="AC173" i="30"/>
  <c r="AE173" i="30"/>
  <c r="AF173" i="30" s="1"/>
  <c r="AC200" i="33"/>
  <c r="AE200" i="33"/>
  <c r="AF200" i="33" s="1"/>
  <c r="AC143" i="33"/>
  <c r="AC88" i="32"/>
  <c r="AE88" i="32"/>
  <c r="AF88" i="32" s="1"/>
  <c r="AH178" i="28"/>
  <c r="AG178" i="28"/>
  <c r="AC194" i="30"/>
  <c r="AE194" i="30"/>
  <c r="AF194" i="30" s="1"/>
  <c r="AE160" i="33"/>
  <c r="AF160" i="33" s="1"/>
  <c r="AA160" i="33"/>
  <c r="Q118" i="33"/>
  <c r="Z118" i="33"/>
  <c r="AA118" i="33" s="1"/>
  <c r="AE215" i="28"/>
  <c r="AF215" i="28" s="1"/>
  <c r="AA215" i="28"/>
  <c r="AA129" i="32"/>
  <c r="AE129" i="32"/>
  <c r="AF129" i="32" s="1"/>
  <c r="AH207" i="32"/>
  <c r="AG207" i="32"/>
  <c r="AC107" i="30"/>
  <c r="AH116" i="28"/>
  <c r="AG116" i="28"/>
  <c r="AH202" i="30"/>
  <c r="AG202" i="30"/>
  <c r="AC125" i="30"/>
  <c r="AC91" i="30"/>
  <c r="AE91" i="30"/>
  <c r="AF91" i="30" s="1"/>
  <c r="AG55" i="28"/>
  <c r="AH55" i="28"/>
  <c r="AA91" i="33"/>
  <c r="AE91" i="33"/>
  <c r="AF91" i="33" s="1"/>
  <c r="Q83" i="33"/>
  <c r="Z83" i="33"/>
  <c r="AA83" i="33" s="1"/>
  <c r="AC158" i="33"/>
  <c r="AE158" i="33"/>
  <c r="AF158" i="33" s="1"/>
  <c r="AE63" i="28"/>
  <c r="AF63" i="28" s="1"/>
  <c r="AA63" i="28"/>
  <c r="AE147" i="31"/>
  <c r="AF147" i="31" s="1"/>
  <c r="AC62" i="33"/>
  <c r="AE62" i="33"/>
  <c r="AF62" i="33" s="1"/>
  <c r="AH150" i="28"/>
  <c r="AG150" i="28"/>
  <c r="AE201" i="33"/>
  <c r="AF201" i="33" s="1"/>
  <c r="AC201" i="33"/>
  <c r="AC98" i="30"/>
  <c r="AE98" i="30"/>
  <c r="AF98" i="30" s="1"/>
  <c r="AA165" i="30"/>
  <c r="AE165" i="30"/>
  <c r="AF165" i="30" s="1"/>
  <c r="AG222" i="30"/>
  <c r="AH222" i="30"/>
  <c r="AC190" i="32"/>
  <c r="AE190" i="32"/>
  <c r="AF190" i="32" s="1"/>
  <c r="AC167" i="30"/>
  <c r="AE167" i="30"/>
  <c r="AF167" i="30" s="1"/>
  <c r="AH94" i="31"/>
  <c r="AG94" i="31"/>
  <c r="AE114" i="31"/>
  <c r="AF114" i="31" s="1"/>
  <c r="AA145" i="30"/>
  <c r="AE145" i="30"/>
  <c r="AF145" i="30" s="1"/>
  <c r="AH90" i="28"/>
  <c r="AG90" i="28"/>
  <c r="Q107" i="32"/>
  <c r="Z107" i="32"/>
  <c r="AA107" i="32" s="1"/>
  <c r="AE168" i="28"/>
  <c r="AF168" i="28" s="1"/>
  <c r="AA168" i="28"/>
  <c r="AE204" i="31"/>
  <c r="AF204" i="31" s="1"/>
  <c r="AE158" i="31"/>
  <c r="AF158" i="31" s="1"/>
  <c r="Q58" i="32"/>
  <c r="Z58" i="32"/>
  <c r="AE211" i="31"/>
  <c r="AF211" i="31" s="1"/>
  <c r="AG217" i="30"/>
  <c r="AH217" i="30"/>
  <c r="AE65" i="33"/>
  <c r="AF65" i="33" s="1"/>
  <c r="AA65" i="33"/>
  <c r="AH224" i="31"/>
  <c r="AG224" i="31"/>
  <c r="AC124" i="32"/>
  <c r="AE105" i="28"/>
  <c r="AF105" i="28" s="1"/>
  <c r="AE154" i="32"/>
  <c r="AF154" i="32" s="1"/>
  <c r="AE98" i="33"/>
  <c r="AF98" i="33" s="1"/>
  <c r="AA98" i="33"/>
  <c r="AC88" i="30"/>
  <c r="AE88" i="30"/>
  <c r="AF88" i="30" s="1"/>
  <c r="AE103" i="31"/>
  <c r="AF103" i="31" s="1"/>
  <c r="Z64" i="33"/>
  <c r="AA64" i="33" s="1"/>
  <c r="AE122" i="31"/>
  <c r="AF122" i="31" s="1"/>
  <c r="AG102" i="28"/>
  <c r="AH102" i="28"/>
  <c r="AC212" i="30"/>
  <c r="AE212" i="30"/>
  <c r="AF212" i="30" s="1"/>
  <c r="AC177" i="30"/>
  <c r="S27" i="30"/>
  <c r="V27" i="30" s="1"/>
  <c r="AC127" i="33"/>
  <c r="AE127" i="33"/>
  <c r="AF127" i="33" s="1"/>
  <c r="AH51" i="31"/>
  <c r="AG51" i="31"/>
  <c r="AA68" i="32"/>
  <c r="AE68" i="32"/>
  <c r="AF68" i="32" s="1"/>
  <c r="AE162" i="28"/>
  <c r="AF162" i="28" s="1"/>
  <c r="AC210" i="33"/>
  <c r="AE210" i="33"/>
  <c r="AF210" i="33" s="1"/>
  <c r="AG192" i="28"/>
  <c r="AH192" i="28"/>
  <c r="AE187" i="31"/>
  <c r="AF187" i="31" s="1"/>
  <c r="R24" i="30"/>
  <c r="U24" i="30" s="1"/>
  <c r="R23" i="33"/>
  <c r="U23" i="33" s="1"/>
  <c r="AE89" i="28"/>
  <c r="AF89" i="28" s="1"/>
  <c r="AA89" i="28"/>
  <c r="AE189" i="32"/>
  <c r="AF189" i="32" s="1"/>
  <c r="AG189" i="32" s="1"/>
  <c r="AH104" i="30"/>
  <c r="AG104" i="30"/>
  <c r="AG128" i="33"/>
  <c r="AH128" i="33"/>
  <c r="AC116" i="33"/>
  <c r="AE116" i="33"/>
  <c r="AF116" i="33" s="1"/>
  <c r="AE137" i="28"/>
  <c r="AF137" i="28" s="1"/>
  <c r="AA137" i="28"/>
  <c r="Z53" i="33"/>
  <c r="AA53" i="33" s="1"/>
  <c r="AA143" i="28"/>
  <c r="AE143" i="28"/>
  <c r="AF143" i="28" s="1"/>
  <c r="AH206" i="31"/>
  <c r="AG206" i="31"/>
  <c r="AC130" i="30"/>
  <c r="Q193" i="33"/>
  <c r="AA109" i="33"/>
  <c r="AE109" i="33"/>
  <c r="AF109" i="33" s="1"/>
  <c r="Z63" i="32"/>
  <c r="Q63" i="32"/>
  <c r="AH59" i="31"/>
  <c r="AG59" i="31"/>
  <c r="AC159" i="33"/>
  <c r="AE159" i="33"/>
  <c r="AF159" i="33" s="1"/>
  <c r="Q125" i="33"/>
  <c r="Z125" i="33"/>
  <c r="AA125" i="33" s="1"/>
  <c r="AC197" i="30"/>
  <c r="AC210" i="30"/>
  <c r="AG190" i="28"/>
  <c r="AH190" i="28"/>
  <c r="AC99" i="30"/>
  <c r="AE99" i="30"/>
  <c r="AF99" i="30" s="1"/>
  <c r="AH195" i="31"/>
  <c r="AG195" i="31"/>
  <c r="Z165" i="33"/>
  <c r="AA165" i="33" s="1"/>
  <c r="Q120" i="33"/>
  <c r="Z120" i="33"/>
  <c r="AA120" i="33" s="1"/>
  <c r="Z198" i="30"/>
  <c r="AA198" i="30" s="1"/>
  <c r="Q162" i="30"/>
  <c r="Z162" i="30"/>
  <c r="AA162" i="30" s="1"/>
  <c r="AC134" i="33"/>
  <c r="AE134" i="33"/>
  <c r="AF134" i="33" s="1"/>
  <c r="AH70" i="30"/>
  <c r="AG70" i="30"/>
  <c r="AA160" i="28"/>
  <c r="AE160" i="28"/>
  <c r="AF160" i="28" s="1"/>
  <c r="AA115" i="28"/>
  <c r="AE115" i="28"/>
  <c r="AF115" i="28" s="1"/>
  <c r="R24" i="33"/>
  <c r="U24" i="33" s="1"/>
  <c r="Q65" i="30"/>
  <c r="AC123" i="33"/>
  <c r="AE123" i="33"/>
  <c r="AF123" i="33" s="1"/>
  <c r="AG51" i="28"/>
  <c r="AH51" i="28"/>
  <c r="AE155" i="30"/>
  <c r="AF155" i="30" s="1"/>
  <c r="AA155" i="30"/>
  <c r="AG80" i="31"/>
  <c r="AH80" i="31"/>
  <c r="AC66" i="33"/>
  <c r="AE66" i="33"/>
  <c r="AF66" i="33" s="1"/>
  <c r="Z185" i="33"/>
  <c r="Q185" i="33"/>
  <c r="AC60" i="33"/>
  <c r="AH150" i="30"/>
  <c r="AG150" i="30"/>
  <c r="AH198" i="33"/>
  <c r="AG198" i="33"/>
  <c r="Z71" i="29"/>
  <c r="AA71" i="29" s="1"/>
  <c r="Q71" i="29"/>
  <c r="Q106" i="30"/>
  <c r="Z106" i="30"/>
  <c r="AA106" i="30" s="1"/>
  <c r="AH220" i="31"/>
  <c r="AG220" i="31"/>
  <c r="AE105" i="29"/>
  <c r="AF105" i="29" s="1"/>
  <c r="AA105" i="29"/>
  <c r="AE66" i="28"/>
  <c r="AF66" i="28" s="1"/>
  <c r="AA66" i="28"/>
  <c r="AH84" i="33"/>
  <c r="AG84" i="33"/>
  <c r="Q112" i="30"/>
  <c r="Z112" i="30"/>
  <c r="AG72" i="28"/>
  <c r="AH72" i="28"/>
  <c r="Q195" i="33"/>
  <c r="Z195" i="33"/>
  <c r="AA195" i="33" s="1"/>
  <c r="AC193" i="30"/>
  <c r="AE193" i="30"/>
  <c r="AF193" i="30" s="1"/>
  <c r="AA177" i="33"/>
  <c r="AE177" i="33"/>
  <c r="AF177" i="33" s="1"/>
  <c r="AE88" i="33"/>
  <c r="AF88" i="33" s="1"/>
  <c r="AA88" i="33"/>
  <c r="AH123" i="31"/>
  <c r="AG123" i="31"/>
  <c r="Q107" i="30"/>
  <c r="Z107" i="30"/>
  <c r="AA107" i="30" s="1"/>
  <c r="AC146" i="33"/>
  <c r="Z215" i="30"/>
  <c r="Q215" i="30"/>
  <c r="AC60" i="30"/>
  <c r="AE60" i="30"/>
  <c r="AF60" i="30" s="1"/>
  <c r="AA93" i="28"/>
  <c r="AE93" i="28"/>
  <c r="AF93" i="28" s="1"/>
  <c r="AC182" i="33"/>
  <c r="AE182" i="33"/>
  <c r="AF182" i="33" s="1"/>
  <c r="AC81" i="32"/>
  <c r="AE81" i="32"/>
  <c r="AF81" i="32" s="1"/>
  <c r="AE219" i="28"/>
  <c r="AF219" i="28" s="1"/>
  <c r="AA219" i="28"/>
  <c r="AG151" i="31"/>
  <c r="AH151" i="31"/>
  <c r="Z141" i="32"/>
  <c r="AA141" i="32" s="1"/>
  <c r="Z96" i="33"/>
  <c r="AA96" i="33" s="1"/>
  <c r="AH207" i="31"/>
  <c r="AG207" i="31"/>
  <c r="Q225" i="33"/>
  <c r="Z225" i="33"/>
  <c r="AC159" i="32"/>
  <c r="AE159" i="32"/>
  <c r="AF159" i="32" s="1"/>
  <c r="AC131" i="32"/>
  <c r="AE131" i="32"/>
  <c r="AF131" i="32" s="1"/>
  <c r="AH152" i="31"/>
  <c r="AG152" i="31"/>
  <c r="AG209" i="33"/>
  <c r="AH209" i="33"/>
  <c r="AG62" i="31"/>
  <c r="AH62" i="31"/>
  <c r="AH181" i="31"/>
  <c r="AG181" i="31"/>
  <c r="AG69" i="33"/>
  <c r="AH69" i="33"/>
  <c r="Q112" i="33"/>
  <c r="Z112" i="33"/>
  <c r="AE141" i="28"/>
  <c r="AF141" i="28" s="1"/>
  <c r="AA141" i="28"/>
  <c r="AH169" i="31"/>
  <c r="AC208" i="33"/>
  <c r="Q79" i="30"/>
  <c r="AH128" i="31"/>
  <c r="AG128" i="31"/>
  <c r="AH76" i="31"/>
  <c r="AG76" i="31"/>
  <c r="AC178" i="32"/>
  <c r="AE74" i="30"/>
  <c r="AF74" i="30" s="1"/>
  <c r="AH191" i="28"/>
  <c r="AG191" i="28"/>
  <c r="AC196" i="30"/>
  <c r="AA150" i="28"/>
  <c r="AG214" i="31"/>
  <c r="AH214" i="31"/>
  <c r="AC62" i="30"/>
  <c r="AE62" i="30"/>
  <c r="AF62" i="30" s="1"/>
  <c r="AC150" i="32"/>
  <c r="AE150" i="32"/>
  <c r="AF150" i="32" s="1"/>
  <c r="AC204" i="33"/>
  <c r="AE204" i="33"/>
  <c r="AF204" i="33" s="1"/>
  <c r="AA214" i="33"/>
  <c r="AE214" i="33"/>
  <c r="AF214" i="33" s="1"/>
  <c r="AE170" i="33"/>
  <c r="AF170" i="33" s="1"/>
  <c r="AA170" i="33"/>
  <c r="Z87" i="32"/>
  <c r="AA87" i="32" s="1"/>
  <c r="AE205" i="28"/>
  <c r="AF205" i="28" s="1"/>
  <c r="AG117" i="30"/>
  <c r="AH117" i="30"/>
  <c r="AC207" i="30"/>
  <c r="AE207" i="30"/>
  <c r="AF207" i="30" s="1"/>
  <c r="Q203" i="33"/>
  <c r="Z203" i="33"/>
  <c r="AA203" i="33" s="1"/>
  <c r="AE223" i="30"/>
  <c r="AF223" i="30" s="1"/>
  <c r="AA79" i="32"/>
  <c r="AE79" i="32"/>
  <c r="AF79" i="32" s="1"/>
  <c r="AG89" i="31"/>
  <c r="AH89" i="31"/>
  <c r="AA60" i="28"/>
  <c r="AE60" i="28"/>
  <c r="AF60" i="28" s="1"/>
  <c r="AE118" i="28"/>
  <c r="AF118" i="28" s="1"/>
  <c r="AG153" i="28"/>
  <c r="AH153" i="28"/>
  <c r="AE129" i="31"/>
  <c r="AF129" i="31" s="1"/>
  <c r="AE216" i="28"/>
  <c r="AF216" i="28" s="1"/>
  <c r="AA216" i="28"/>
  <c r="AC118" i="30"/>
  <c r="AE118" i="30"/>
  <c r="AF118" i="30" s="1"/>
  <c r="AC57" i="30"/>
  <c r="AE57" i="30"/>
  <c r="AF57" i="30" s="1"/>
  <c r="S24" i="30"/>
  <c r="V24" i="30" s="1"/>
  <c r="AG171" i="31"/>
  <c r="AH171" i="31"/>
  <c r="AE223" i="31"/>
  <c r="AF223" i="31" s="1"/>
  <c r="S23" i="33"/>
  <c r="V23" i="33" s="1"/>
  <c r="AE184" i="28"/>
  <c r="AF184" i="28" s="1"/>
  <c r="AA184" i="28"/>
  <c r="AH192" i="31"/>
  <c r="AE200" i="29"/>
  <c r="AF200" i="29" s="1"/>
  <c r="AE56" i="29"/>
  <c r="AF56" i="29" s="1"/>
  <c r="AH56" i="29" s="1"/>
  <c r="AE192" i="33"/>
  <c r="AF192" i="33" s="1"/>
  <c r="AA192" i="33"/>
  <c r="AC166" i="33"/>
  <c r="AE166" i="33"/>
  <c r="AF166" i="33" s="1"/>
  <c r="AG63" i="31"/>
  <c r="AH63" i="31"/>
  <c r="AC156" i="33"/>
  <c r="AE156" i="33"/>
  <c r="AF156" i="33" s="1"/>
  <c r="AC225" i="30"/>
  <c r="AE225" i="30"/>
  <c r="AF225" i="30" s="1"/>
  <c r="AC143" i="30"/>
  <c r="AE143" i="30"/>
  <c r="AF143" i="30" s="1"/>
  <c r="AH79" i="31"/>
  <c r="AG79" i="31"/>
  <c r="Q130" i="30"/>
  <c r="Z130" i="30"/>
  <c r="AA130" i="30" s="1"/>
  <c r="AH52" i="28"/>
  <c r="AG52" i="28"/>
  <c r="AA106" i="28"/>
  <c r="AE106" i="28"/>
  <c r="AF106" i="28" s="1"/>
  <c r="AG130" i="31"/>
  <c r="AH130" i="31"/>
  <c r="AH188" i="31"/>
  <c r="AG188" i="31"/>
  <c r="AH76" i="28"/>
  <c r="AG76" i="28"/>
  <c r="AC56" i="30"/>
  <c r="AE56" i="30"/>
  <c r="AF56" i="30" s="1"/>
  <c r="AC125" i="33"/>
  <c r="AE125" i="33"/>
  <c r="AF125" i="33" s="1"/>
  <c r="AG200" i="31"/>
  <c r="AH200" i="31"/>
  <c r="AH224" i="28"/>
  <c r="AG224" i="28"/>
  <c r="Q210" i="30"/>
  <c r="Z210" i="30"/>
  <c r="AA210" i="30" s="1"/>
  <c r="AG83" i="31"/>
  <c r="AH83" i="31"/>
  <c r="Q216" i="33"/>
  <c r="Z216" i="33"/>
  <c r="AC171" i="30"/>
  <c r="AE171" i="30"/>
  <c r="AF171" i="30" s="1"/>
  <c r="AG104" i="31"/>
  <c r="AH225" i="28"/>
  <c r="AG225" i="28"/>
  <c r="S24" i="33"/>
  <c r="V24" i="33" s="1"/>
  <c r="Q190" i="30"/>
  <c r="Z190" i="30"/>
  <c r="AA190" i="30" s="1"/>
  <c r="AH112" i="31"/>
  <c r="AG112" i="31"/>
  <c r="Z196" i="32"/>
  <c r="AA196" i="32" s="1"/>
  <c r="AC83" i="30"/>
  <c r="AE83" i="30"/>
  <c r="AF83" i="30" s="1"/>
  <c r="Q123" i="30"/>
  <c r="AG117" i="28"/>
  <c r="AH117" i="28"/>
  <c r="Z156" i="30"/>
  <c r="AA156" i="30" s="1"/>
  <c r="Q158" i="30"/>
  <c r="AA61" i="28"/>
  <c r="AE61" i="28"/>
  <c r="AF61" i="28" s="1"/>
  <c r="AE109" i="31"/>
  <c r="AF109" i="31" s="1"/>
  <c r="AA109" i="31"/>
  <c r="AH127" i="30"/>
  <c r="AG127" i="30"/>
  <c r="AG174" i="30"/>
  <c r="AH174" i="30"/>
  <c r="AE71" i="28"/>
  <c r="AF71" i="28" s="1"/>
  <c r="AA71" i="28"/>
  <c r="Z58" i="30"/>
  <c r="Q58" i="30"/>
  <c r="AH176" i="28"/>
  <c r="AG176" i="28"/>
  <c r="AH52" i="30"/>
  <c r="AG52" i="30"/>
  <c r="AG133" i="28"/>
  <c r="AH133" i="28"/>
  <c r="Z101" i="30"/>
  <c r="AA101" i="30" s="1"/>
  <c r="AC52" i="33"/>
  <c r="AE52" i="33"/>
  <c r="AF52" i="33" s="1"/>
  <c r="Z134" i="32"/>
  <c r="AA134" i="32" s="1"/>
  <c r="X134" i="32"/>
  <c r="AE185" i="28"/>
  <c r="AF185" i="28" s="1"/>
  <c r="AG144" i="31"/>
  <c r="AH144" i="31"/>
  <c r="S28" i="33"/>
  <c r="V28" i="33" s="1"/>
  <c r="Q160" i="33"/>
  <c r="AH197" i="28"/>
  <c r="AG197" i="28"/>
  <c r="AA163" i="28"/>
  <c r="AE163" i="28"/>
  <c r="AF163" i="28" s="1"/>
  <c r="AH173" i="28"/>
  <c r="AG173" i="28"/>
  <c r="AH105" i="31"/>
  <c r="AG105" i="31"/>
  <c r="Q146" i="33"/>
  <c r="Z146" i="33"/>
  <c r="AA146" i="33" s="1"/>
  <c r="Z184" i="30"/>
  <c r="Q184" i="30"/>
  <c r="AE102" i="32"/>
  <c r="AF102" i="32" s="1"/>
  <c r="AE59" i="28"/>
  <c r="AF59" i="28" s="1"/>
  <c r="AA59" i="28"/>
  <c r="AG125" i="28"/>
  <c r="AH125" i="28"/>
  <c r="Q60" i="30"/>
  <c r="Q91" i="30"/>
  <c r="Q182" i="33"/>
  <c r="AH194" i="31"/>
  <c r="AG194" i="31"/>
  <c r="AC96" i="33"/>
  <c r="AE96" i="33"/>
  <c r="AF96" i="33" s="1"/>
  <c r="AG149" i="30"/>
  <c r="AH149" i="30"/>
  <c r="AH153" i="31"/>
  <c r="AG153" i="31"/>
  <c r="AG222" i="31"/>
  <c r="AH222" i="31"/>
  <c r="AC145" i="33"/>
  <c r="AE145" i="33"/>
  <c r="AF145" i="33" s="1"/>
  <c r="Q62" i="33"/>
  <c r="AE53" i="32"/>
  <c r="AF53" i="32" s="1"/>
  <c r="AE69" i="31"/>
  <c r="AF69" i="31" s="1"/>
  <c r="AA188" i="33"/>
  <c r="AE188" i="33"/>
  <c r="AF188" i="33" s="1"/>
  <c r="AE120" i="31"/>
  <c r="AF120" i="31" s="1"/>
  <c r="AE142" i="28"/>
  <c r="AF142" i="28" s="1"/>
  <c r="AC89" i="32"/>
  <c r="AE89" i="32"/>
  <c r="AF89" i="32" s="1"/>
  <c r="Z90" i="32"/>
  <c r="Q90" i="32"/>
  <c r="Z208" i="33"/>
  <c r="AA208" i="33" s="1"/>
  <c r="U30" i="31"/>
  <c r="Z178" i="32"/>
  <c r="AA178" i="32" s="1"/>
  <c r="Q107" i="33"/>
  <c r="Z107" i="33"/>
  <c r="Z196" i="30"/>
  <c r="AA196" i="30" s="1"/>
  <c r="AE80" i="32"/>
  <c r="AF80" i="32" s="1"/>
  <c r="Q82" i="33"/>
  <c r="Z82" i="33"/>
  <c r="AA82" i="33" s="1"/>
  <c r="AC121" i="33"/>
  <c r="AE121" i="33"/>
  <c r="AF121" i="33" s="1"/>
  <c r="AE179" i="28"/>
  <c r="AF179" i="28" s="1"/>
  <c r="Z82" i="30"/>
  <c r="Q82" i="30"/>
  <c r="AE122" i="28"/>
  <c r="AF122" i="28" s="1"/>
  <c r="AE138" i="31"/>
  <c r="AF138" i="31" s="1"/>
  <c r="Q65" i="33"/>
  <c r="AE212" i="28"/>
  <c r="AF212" i="28" s="1"/>
  <c r="AA212" i="28"/>
  <c r="Z124" i="32"/>
  <c r="AA124" i="32" s="1"/>
  <c r="AC214" i="30"/>
  <c r="AE214" i="30"/>
  <c r="AF214" i="30" s="1"/>
  <c r="AG152" i="30"/>
  <c r="AH152" i="30"/>
  <c r="AE119" i="28"/>
  <c r="AF119" i="28" s="1"/>
  <c r="AA119" i="28"/>
  <c r="AH90" i="30"/>
  <c r="AG90" i="30"/>
  <c r="AH194" i="33"/>
  <c r="AG194" i="33"/>
  <c r="AE105" i="30"/>
  <c r="AF105" i="30" s="1"/>
  <c r="Q64" i="33"/>
  <c r="AE97" i="30"/>
  <c r="AF97" i="30" s="1"/>
  <c r="AC140" i="33"/>
  <c r="AE140" i="33"/>
  <c r="AF140" i="33" s="1"/>
  <c r="Q111" i="33"/>
  <c r="Q212" i="30"/>
  <c r="Z177" i="30"/>
  <c r="AA177" i="30" s="1"/>
  <c r="AC149" i="33"/>
  <c r="AE149" i="33"/>
  <c r="AF149" i="33" s="1"/>
  <c r="Q118" i="30"/>
  <c r="Q127" i="33"/>
  <c r="Q57" i="30"/>
  <c r="AE187" i="32"/>
  <c r="AF187" i="32" s="1"/>
  <c r="AC187" i="32"/>
  <c r="AC213" i="30"/>
  <c r="AE213" i="30"/>
  <c r="AF213" i="30" s="1"/>
  <c r="Q210" i="33"/>
  <c r="AC192" i="30"/>
  <c r="AE192" i="30"/>
  <c r="AF192" i="30" s="1"/>
  <c r="AE127" i="31"/>
  <c r="AF127" i="31" s="1"/>
  <c r="Z81" i="30"/>
  <c r="AA81" i="30" s="1"/>
  <c r="AF104" i="33"/>
  <c r="AH59" i="30"/>
  <c r="AG59" i="30"/>
  <c r="AI134" i="25"/>
  <c r="AB134" i="25"/>
  <c r="AJ134" i="25"/>
  <c r="S134" i="25"/>
  <c r="T134" i="25" s="1"/>
  <c r="AE205" i="29"/>
  <c r="AF205" i="29" s="1"/>
  <c r="W159" i="27"/>
  <c r="X159" i="27" s="1"/>
  <c r="W116" i="27"/>
  <c r="X116" i="27" s="1"/>
  <c r="Y147" i="26"/>
  <c r="AE203" i="32"/>
  <c r="AF203" i="32" s="1"/>
  <c r="AG197" i="32"/>
  <c r="AH197" i="32"/>
  <c r="AE211" i="32"/>
  <c r="AF211" i="32" s="1"/>
  <c r="AG143" i="32"/>
  <c r="AH143" i="32"/>
  <c r="AE184" i="32"/>
  <c r="AF184" i="32" s="1"/>
  <c r="AE69" i="32"/>
  <c r="AF69" i="32" s="1"/>
  <c r="AE136" i="32"/>
  <c r="AF136" i="32" s="1"/>
  <c r="AH167" i="32"/>
  <c r="AG167" i="32"/>
  <c r="AE85" i="32"/>
  <c r="AF85" i="32" s="1"/>
  <c r="AE60" i="32"/>
  <c r="AF60" i="32" s="1"/>
  <c r="AE205" i="32"/>
  <c r="AF205" i="32" s="1"/>
  <c r="AG61" i="32"/>
  <c r="AH61" i="32"/>
  <c r="AE164" i="32"/>
  <c r="AF164" i="32" s="1"/>
  <c r="AG151" i="32"/>
  <c r="AH151" i="32"/>
  <c r="P134" i="25"/>
  <c r="Q134" i="25" s="1"/>
  <c r="Z155" i="27"/>
  <c r="AE155" i="27" s="1"/>
  <c r="AF155" i="27" s="1"/>
  <c r="AH64" i="32"/>
  <c r="AG64" i="32"/>
  <c r="AE55" i="32"/>
  <c r="AF55" i="32" s="1"/>
  <c r="AH77" i="32"/>
  <c r="AG77" i="32"/>
  <c r="AG220" i="32"/>
  <c r="AH220" i="32"/>
  <c r="AH180" i="32"/>
  <c r="AG54" i="32"/>
  <c r="AH54" i="32"/>
  <c r="AH104" i="29"/>
  <c r="Y203" i="27"/>
  <c r="Z211" i="26"/>
  <c r="AE211" i="26" s="1"/>
  <c r="AF211" i="26" s="1"/>
  <c r="AH211" i="26" s="1"/>
  <c r="AH121" i="32"/>
  <c r="AG121" i="32"/>
  <c r="AA92" i="32"/>
  <c r="AE92" i="32"/>
  <c r="AF92" i="32" s="1"/>
  <c r="AH171" i="32"/>
  <c r="AG171" i="32"/>
  <c r="AH83" i="32"/>
  <c r="AG199" i="32"/>
  <c r="AH199" i="32"/>
  <c r="AG133" i="32"/>
  <c r="AH133" i="32"/>
  <c r="AG216" i="32"/>
  <c r="AH216" i="32"/>
  <c r="AA158" i="32"/>
  <c r="AE158" i="32"/>
  <c r="AF158" i="32" s="1"/>
  <c r="AG209" i="32"/>
  <c r="AH209" i="32"/>
  <c r="AG147" i="32"/>
  <c r="AH147" i="32"/>
  <c r="AH72" i="32"/>
  <c r="AG72" i="32"/>
  <c r="Z60" i="26"/>
  <c r="AA60" i="26" s="1"/>
  <c r="AH185" i="32"/>
  <c r="AG185" i="32"/>
  <c r="AG142" i="32"/>
  <c r="AH142" i="32"/>
  <c r="BA345" i="1"/>
  <c r="K102" i="36" s="1"/>
  <c r="BA351" i="1"/>
  <c r="BC352" i="1" s="1"/>
  <c r="K103" i="36" s="1"/>
  <c r="AH95" i="32"/>
  <c r="AG95" i="32"/>
  <c r="AE101" i="32"/>
  <c r="AF101" i="32" s="1"/>
  <c r="BC349" i="1"/>
  <c r="K104" i="36" s="1"/>
  <c r="AG52" i="32"/>
  <c r="AH52" i="32"/>
  <c r="AE90" i="29"/>
  <c r="AF90" i="29" s="1"/>
  <c r="AE202" i="29"/>
  <c r="AF202" i="29" s="1"/>
  <c r="AG202" i="29" s="1"/>
  <c r="AE221" i="29"/>
  <c r="AF221" i="29" s="1"/>
  <c r="AE172" i="29"/>
  <c r="AF172" i="29" s="1"/>
  <c r="W193" i="25"/>
  <c r="X193" i="25" s="1"/>
  <c r="Y161" i="27"/>
  <c r="W58" i="27"/>
  <c r="X58" i="27" s="1"/>
  <c r="W84" i="27"/>
  <c r="X84" i="27" s="1"/>
  <c r="Y148" i="27"/>
  <c r="AE97" i="32"/>
  <c r="AF97" i="32" s="1"/>
  <c r="AE132" i="32"/>
  <c r="AF132" i="32" s="1"/>
  <c r="AH138" i="32"/>
  <c r="AG138" i="32"/>
  <c r="AG191" i="32"/>
  <c r="AH191" i="32"/>
  <c r="AG110" i="32"/>
  <c r="AH110" i="32"/>
  <c r="AE182" i="32"/>
  <c r="AF182" i="32" s="1"/>
  <c r="AH71" i="32"/>
  <c r="AG71" i="32"/>
  <c r="AE145" i="32"/>
  <c r="AF145" i="32" s="1"/>
  <c r="AE117" i="32"/>
  <c r="AF117" i="32" s="1"/>
  <c r="AE177" i="32"/>
  <c r="AF177" i="32" s="1"/>
  <c r="AH91" i="32"/>
  <c r="AG91" i="32"/>
  <c r="AG139" i="32"/>
  <c r="AH139" i="32"/>
  <c r="AH135" i="32"/>
  <c r="AG135" i="32"/>
  <c r="AH155" i="32"/>
  <c r="AG155" i="32"/>
  <c r="AE108" i="32"/>
  <c r="AF108" i="32" s="1"/>
  <c r="AH189" i="32"/>
  <c r="AE67" i="32"/>
  <c r="AF67" i="32" s="1"/>
  <c r="AH213" i="32"/>
  <c r="AG213" i="32"/>
  <c r="AG137" i="32"/>
  <c r="AH137" i="32"/>
  <c r="AG149" i="32"/>
  <c r="AH149" i="32"/>
  <c r="Y149" i="27"/>
  <c r="AH66" i="32"/>
  <c r="AG66" i="32"/>
  <c r="AE93" i="32"/>
  <c r="AF93" i="32" s="1"/>
  <c r="AE193" i="32"/>
  <c r="AF193" i="32" s="1"/>
  <c r="AE345" i="1"/>
  <c r="K102" i="35" s="1"/>
  <c r="AE351" i="1"/>
  <c r="AG352" i="1" s="1"/>
  <c r="K103" i="35" s="1"/>
  <c r="AG349" i="1"/>
  <c r="K104" i="35" s="1"/>
  <c r="AA57" i="32"/>
  <c r="AE57" i="32"/>
  <c r="AF57" i="32" s="1"/>
  <c r="AA188" i="32"/>
  <c r="AE188" i="32"/>
  <c r="AF188" i="32" s="1"/>
  <c r="AH148" i="32"/>
  <c r="AG148" i="32"/>
  <c r="AG204" i="32"/>
  <c r="AH204" i="32"/>
  <c r="AH195" i="32"/>
  <c r="AE198" i="32"/>
  <c r="AF198" i="32" s="1"/>
  <c r="O7" i="27"/>
  <c r="AH122" i="32"/>
  <c r="AG122" i="32"/>
  <c r="AG86" i="32"/>
  <c r="AH86" i="32"/>
  <c r="AA59" i="32"/>
  <c r="AE59" i="32"/>
  <c r="AF59" i="32" s="1"/>
  <c r="AG174" i="32"/>
  <c r="AH174" i="32"/>
  <c r="AH169" i="32"/>
  <c r="AG169" i="32"/>
  <c r="AG73" i="32"/>
  <c r="AH73" i="32"/>
  <c r="AH127" i="32"/>
  <c r="AG127" i="32"/>
  <c r="AA72" i="29"/>
  <c r="AE72" i="29"/>
  <c r="AF72" i="29" s="1"/>
  <c r="AG84" i="32"/>
  <c r="AH84" i="32"/>
  <c r="AH78" i="32"/>
  <c r="AG78" i="32"/>
  <c r="W101" i="27"/>
  <c r="X101" i="27" s="1"/>
  <c r="Y94" i="27"/>
  <c r="Y143" i="27"/>
  <c r="W156" i="27"/>
  <c r="AJ156" i="27"/>
  <c r="S156" i="27"/>
  <c r="T156" i="27" s="1"/>
  <c r="AB156" i="27"/>
  <c r="AC156" i="27" s="1"/>
  <c r="Z77" i="27"/>
  <c r="AA77" i="27" s="1"/>
  <c r="AJ101" i="27"/>
  <c r="Y96" i="27"/>
  <c r="AJ160" i="27"/>
  <c r="AB160" i="27"/>
  <c r="AC160" i="27" s="1"/>
  <c r="S160" i="27"/>
  <c r="T160" i="27" s="1"/>
  <c r="W160" i="27" s="1"/>
  <c r="AI101" i="27"/>
  <c r="P101" i="27"/>
  <c r="Q101" i="27" s="1"/>
  <c r="W218" i="27"/>
  <c r="X218" i="27" s="1"/>
  <c r="AA72" i="27"/>
  <c r="Y140" i="27"/>
  <c r="Z152" i="27"/>
  <c r="AA152" i="27" s="1"/>
  <c r="Y137" i="27"/>
  <c r="Z171" i="27"/>
  <c r="AE171" i="27" s="1"/>
  <c r="AA219" i="27"/>
  <c r="W166" i="27"/>
  <c r="X166" i="27" s="1"/>
  <c r="W214" i="27"/>
  <c r="X214" i="27" s="1"/>
  <c r="Y207" i="27"/>
  <c r="Y56" i="27"/>
  <c r="Z207" i="27"/>
  <c r="AA207" i="27" s="1"/>
  <c r="AB207" i="26"/>
  <c r="AA148" i="26"/>
  <c r="AA173" i="26"/>
  <c r="S196" i="26"/>
  <c r="T196" i="26" s="1"/>
  <c r="P196" i="26"/>
  <c r="Q196" i="26" s="1"/>
  <c r="AI196" i="26"/>
  <c r="W196" i="26"/>
  <c r="X196" i="26" s="1"/>
  <c r="Z183" i="26"/>
  <c r="AE183" i="26" s="1"/>
  <c r="AA200" i="26"/>
  <c r="AA122" i="26"/>
  <c r="Z170" i="26"/>
  <c r="AA76" i="26"/>
  <c r="AB196" i="26"/>
  <c r="AF174" i="26"/>
  <c r="W207" i="26"/>
  <c r="X207" i="26" s="1"/>
  <c r="W218" i="26"/>
  <c r="X218" i="26" s="1"/>
  <c r="Z203" i="26"/>
  <c r="AE203" i="26" s="1"/>
  <c r="AF203" i="26" s="1"/>
  <c r="AG203" i="26" s="1"/>
  <c r="O13" i="26"/>
  <c r="P207" i="26"/>
  <c r="AA139" i="26"/>
  <c r="AA123" i="26"/>
  <c r="AJ207" i="26"/>
  <c r="Z168" i="26"/>
  <c r="AA168" i="26" s="1"/>
  <c r="AB81" i="25"/>
  <c r="AJ81" i="25"/>
  <c r="AI81" i="25"/>
  <c r="S81" i="25"/>
  <c r="T81" i="25" s="1"/>
  <c r="W81" i="25" s="1"/>
  <c r="X81" i="25" s="1"/>
  <c r="S107" i="25"/>
  <c r="T107" i="25" s="1"/>
  <c r="AI107" i="25"/>
  <c r="AB107" i="25"/>
  <c r="AJ107" i="25"/>
  <c r="S94" i="25"/>
  <c r="T94" i="25" s="1"/>
  <c r="W94" i="25" s="1"/>
  <c r="X94" i="25" s="1"/>
  <c r="AB94" i="25"/>
  <c r="AI94" i="25"/>
  <c r="AJ94" i="25"/>
  <c r="K99" i="25"/>
  <c r="K110" i="25"/>
  <c r="P189" i="25"/>
  <c r="Q189" i="25" s="1"/>
  <c r="N104" i="25"/>
  <c r="O104" i="25" s="1"/>
  <c r="W170" i="25"/>
  <c r="X170" i="25" s="1"/>
  <c r="N202" i="25"/>
  <c r="O202" i="25" s="1"/>
  <c r="AB189" i="25"/>
  <c r="U202" i="25"/>
  <c r="V202" i="25" s="1"/>
  <c r="U110" i="25"/>
  <c r="V110" i="25" s="1"/>
  <c r="N166" i="25"/>
  <c r="O166" i="25" s="1"/>
  <c r="K166" i="25"/>
  <c r="U183" i="25"/>
  <c r="V183" i="25" s="1"/>
  <c r="AJ170" i="25"/>
  <c r="N183" i="25"/>
  <c r="O183" i="25" s="1"/>
  <c r="U199" i="25"/>
  <c r="V199" i="25" s="1"/>
  <c r="N99" i="25"/>
  <c r="O99" i="25" s="1"/>
  <c r="Y99" i="25" s="1"/>
  <c r="S170" i="25"/>
  <c r="T170" i="25" s="1"/>
  <c r="W161" i="25"/>
  <c r="X161" i="25" s="1"/>
  <c r="AI189" i="25"/>
  <c r="AB170" i="25"/>
  <c r="AC170" i="25" s="1"/>
  <c r="I351" i="1"/>
  <c r="K352" i="1" s="1"/>
  <c r="K103" i="16" s="1"/>
  <c r="X67" i="26"/>
  <c r="Z67" i="26"/>
  <c r="Y138" i="26"/>
  <c r="AF122" i="26"/>
  <c r="AG122" i="26" s="1"/>
  <c r="W89" i="26"/>
  <c r="X89" i="26" s="1"/>
  <c r="W141" i="26"/>
  <c r="X141" i="26" s="1"/>
  <c r="Z144" i="26"/>
  <c r="AE144" i="26" s="1"/>
  <c r="AF144" i="26" s="1"/>
  <c r="W112" i="26"/>
  <c r="X112" i="26" s="1"/>
  <c r="Z57" i="26"/>
  <c r="AE57" i="26" s="1"/>
  <c r="AF57" i="26" s="1"/>
  <c r="AA121" i="26"/>
  <c r="Y132" i="27"/>
  <c r="Y53" i="27"/>
  <c r="Y117" i="27"/>
  <c r="AA194" i="27"/>
  <c r="Z123" i="27"/>
  <c r="AA123" i="27" s="1"/>
  <c r="W143" i="27"/>
  <c r="X143" i="27" s="1"/>
  <c r="AA178" i="27"/>
  <c r="Y76" i="27"/>
  <c r="AA76" i="27" s="1"/>
  <c r="Y60" i="27"/>
  <c r="Z144" i="27"/>
  <c r="AA144" i="27" s="1"/>
  <c r="Y100" i="27"/>
  <c r="Y205" i="27"/>
  <c r="Z129" i="27"/>
  <c r="AA129" i="27" s="1"/>
  <c r="W131" i="27"/>
  <c r="X131" i="27" s="1"/>
  <c r="X107" i="27"/>
  <c r="Z107" i="27"/>
  <c r="AE107" i="27" s="1"/>
  <c r="AF107" i="27" s="1"/>
  <c r="Y97" i="27"/>
  <c r="AJ115" i="27"/>
  <c r="W64" i="27"/>
  <c r="X64" i="27" s="1"/>
  <c r="W167" i="27"/>
  <c r="X167" i="27" s="1"/>
  <c r="P190" i="27"/>
  <c r="AI190" i="27"/>
  <c r="AJ190" i="27"/>
  <c r="S190" i="27"/>
  <c r="T190" i="27" s="1"/>
  <c r="W190" i="27" s="1"/>
  <c r="X190" i="27" s="1"/>
  <c r="AB190" i="27"/>
  <c r="AC190" i="27" s="1"/>
  <c r="O11" i="27"/>
  <c r="W161" i="27"/>
  <c r="X161" i="27" s="1"/>
  <c r="Q171" i="27"/>
  <c r="Y212" i="27"/>
  <c r="Z225" i="27"/>
  <c r="AE225" i="27" s="1"/>
  <c r="AF225" i="27" s="1"/>
  <c r="Y136" i="27"/>
  <c r="Y108" i="27"/>
  <c r="Z70" i="27"/>
  <c r="AE70" i="27" s="1"/>
  <c r="AF70" i="27" s="1"/>
  <c r="AH70" i="27" s="1"/>
  <c r="W60" i="27"/>
  <c r="X60" i="27" s="1"/>
  <c r="Z80" i="27"/>
  <c r="AA80" i="27" s="1"/>
  <c r="W133" i="27"/>
  <c r="X133" i="27" s="1"/>
  <c r="Z128" i="27"/>
  <c r="AE128" i="27" s="1"/>
  <c r="W137" i="27"/>
  <c r="X137" i="27" s="1"/>
  <c r="AA100" i="26"/>
  <c r="AE100" i="26"/>
  <c r="AF100" i="26" s="1"/>
  <c r="AH100" i="26" s="1"/>
  <c r="AA184" i="26"/>
  <c r="O9" i="26"/>
  <c r="W125" i="26"/>
  <c r="X125" i="26" s="1"/>
  <c r="AJ125" i="26"/>
  <c r="S125" i="26"/>
  <c r="T125" i="26" s="1"/>
  <c r="AB125" i="26"/>
  <c r="AC125" i="26" s="1"/>
  <c r="P125" i="26"/>
  <c r="AI125" i="26"/>
  <c r="Y194" i="26"/>
  <c r="Z54" i="26"/>
  <c r="AE54" i="26" s="1"/>
  <c r="AF148" i="26"/>
  <c r="AG148" i="26" s="1"/>
  <c r="W86" i="26"/>
  <c r="X86" i="26" s="1"/>
  <c r="Z62" i="26"/>
  <c r="AE62" i="26" s="1"/>
  <c r="AF62" i="26" s="1"/>
  <c r="AH62" i="26" s="1"/>
  <c r="W143" i="26"/>
  <c r="X143" i="26" s="1"/>
  <c r="Z153" i="26"/>
  <c r="W215" i="26"/>
  <c r="X215" i="26" s="1"/>
  <c r="Y193" i="26"/>
  <c r="W94" i="26"/>
  <c r="X94" i="26" s="1"/>
  <c r="W145" i="26"/>
  <c r="X145" i="26" s="1"/>
  <c r="W188" i="26"/>
  <c r="X188" i="26" s="1"/>
  <c r="AA174" i="26"/>
  <c r="Y202" i="26"/>
  <c r="Y52" i="26"/>
  <c r="W95" i="26"/>
  <c r="X95" i="26" s="1"/>
  <c r="Z129" i="26"/>
  <c r="AA129" i="26" s="1"/>
  <c r="Y92" i="26"/>
  <c r="W65" i="26"/>
  <c r="X65" i="26" s="1"/>
  <c r="Y192" i="26"/>
  <c r="Y115" i="26"/>
  <c r="Y225" i="26"/>
  <c r="Y224" i="26"/>
  <c r="Z210" i="26"/>
  <c r="Y137" i="26"/>
  <c r="Y89" i="26"/>
  <c r="Y172" i="26"/>
  <c r="Y54" i="26"/>
  <c r="Y218" i="26"/>
  <c r="W193" i="26"/>
  <c r="X193" i="26" s="1"/>
  <c r="Z224" i="26"/>
  <c r="AA224" i="26" s="1"/>
  <c r="Z156" i="26"/>
  <c r="AA156" i="26" s="1"/>
  <c r="Y191" i="26"/>
  <c r="Y86" i="26"/>
  <c r="Z102" i="26"/>
  <c r="AE102" i="26" s="1"/>
  <c r="Y94" i="26"/>
  <c r="Z154" i="26"/>
  <c r="AE154" i="26" s="1"/>
  <c r="AF154" i="26" s="1"/>
  <c r="Y104" i="26"/>
  <c r="AF123" i="26"/>
  <c r="AH123" i="26" s="1"/>
  <c r="Q210" i="26"/>
  <c r="AA85" i="26"/>
  <c r="P94" i="26"/>
  <c r="Q94" i="26" s="1"/>
  <c r="AA53" i="26"/>
  <c r="AF205" i="26"/>
  <c r="AG205" i="26" s="1"/>
  <c r="AE219" i="27"/>
  <c r="AF219" i="27" s="1"/>
  <c r="AG219" i="27" s="1"/>
  <c r="AA69" i="27"/>
  <c r="P94" i="27"/>
  <c r="Q94" i="27" s="1"/>
  <c r="AA51" i="27"/>
  <c r="AE127" i="27"/>
  <c r="AF127" i="27" s="1"/>
  <c r="AH127" i="27" s="1"/>
  <c r="AF183" i="26"/>
  <c r="AG183" i="26" s="1"/>
  <c r="Y110" i="25"/>
  <c r="W134" i="25"/>
  <c r="X134" i="25" s="1"/>
  <c r="Y199" i="25"/>
  <c r="Y88" i="25"/>
  <c r="Y132" i="25"/>
  <c r="AF214" i="26"/>
  <c r="AG214" i="26" s="1"/>
  <c r="AA113" i="27"/>
  <c r="P132" i="27"/>
  <c r="Q132" i="27" s="1"/>
  <c r="AA78" i="27"/>
  <c r="AE177" i="27"/>
  <c r="AF177" i="27" s="1"/>
  <c r="AH177" i="27" s="1"/>
  <c r="AA79" i="27"/>
  <c r="AF152" i="26"/>
  <c r="AH152" i="26" s="1"/>
  <c r="AA214" i="26"/>
  <c r="Q154" i="26"/>
  <c r="Q123" i="27"/>
  <c r="Q152" i="27"/>
  <c r="Q207" i="27"/>
  <c r="Q80" i="27"/>
  <c r="AA211" i="26"/>
  <c r="AE116" i="26"/>
  <c r="AF116" i="26" s="1"/>
  <c r="AH116" i="26" s="1"/>
  <c r="Q153" i="26"/>
  <c r="P137" i="26"/>
  <c r="Q137" i="26" s="1"/>
  <c r="AA205" i="26"/>
  <c r="AA67" i="26"/>
  <c r="AF76" i="26"/>
  <c r="AG76" i="26" s="1"/>
  <c r="AA210" i="26"/>
  <c r="Q224" i="26"/>
  <c r="Q156" i="26"/>
  <c r="Q54" i="26"/>
  <c r="Y131" i="27"/>
  <c r="Y66" i="27"/>
  <c r="Y159" i="27"/>
  <c r="AA225" i="27"/>
  <c r="Z84" i="27"/>
  <c r="AE84" i="27" s="1"/>
  <c r="Y221" i="27"/>
  <c r="AF130" i="27"/>
  <c r="AH130" i="27" s="1"/>
  <c r="Z146" i="27"/>
  <c r="AE146" i="27" s="1"/>
  <c r="AF146" i="27" s="1"/>
  <c r="W108" i="27"/>
  <c r="X108" i="27" s="1"/>
  <c r="Z56" i="27"/>
  <c r="AA56" i="27" s="1"/>
  <c r="W59" i="27"/>
  <c r="X59" i="27" s="1"/>
  <c r="Z224" i="27"/>
  <c r="AA224" i="27" s="1"/>
  <c r="Y196" i="27"/>
  <c r="Z199" i="27"/>
  <c r="AA199" i="27" s="1"/>
  <c r="Y185" i="27"/>
  <c r="W136" i="27"/>
  <c r="X136" i="27" s="1"/>
  <c r="Z217" i="27"/>
  <c r="AE217" i="27" s="1"/>
  <c r="AF217" i="27" s="1"/>
  <c r="Y182" i="27"/>
  <c r="W89" i="27"/>
  <c r="X89" i="27" s="1"/>
  <c r="Z91" i="27"/>
  <c r="AA91" i="27" s="1"/>
  <c r="Y141" i="27"/>
  <c r="Y147" i="27"/>
  <c r="Y195" i="27"/>
  <c r="Y172" i="27"/>
  <c r="Y126" i="27"/>
  <c r="Y198" i="27"/>
  <c r="W117" i="27"/>
  <c r="X117" i="27" s="1"/>
  <c r="Z103" i="27"/>
  <c r="Y211" i="27"/>
  <c r="Z73" i="27"/>
  <c r="AA73" i="27" s="1"/>
  <c r="Z205" i="27"/>
  <c r="AA205" i="27" s="1"/>
  <c r="Z181" i="27"/>
  <c r="AE181" i="27" s="1"/>
  <c r="Y213" i="27"/>
  <c r="Y90" i="27"/>
  <c r="W106" i="27"/>
  <c r="X106" i="27" s="1"/>
  <c r="W191" i="27"/>
  <c r="X191" i="27" s="1"/>
  <c r="Y84" i="27"/>
  <c r="Y105" i="27"/>
  <c r="AE178" i="27"/>
  <c r="AF178" i="27" s="1"/>
  <c r="AG178" i="27" s="1"/>
  <c r="Y166" i="27"/>
  <c r="Y181" i="27"/>
  <c r="AE51" i="27"/>
  <c r="AF51" i="27" s="1"/>
  <c r="AG51" i="27" s="1"/>
  <c r="Z98" i="27"/>
  <c r="AE98" i="27" s="1"/>
  <c r="Y75" i="27"/>
  <c r="Y110" i="27"/>
  <c r="Y162" i="27"/>
  <c r="W211" i="27"/>
  <c r="X211" i="27" s="1"/>
  <c r="W82" i="27"/>
  <c r="X82" i="27" s="1"/>
  <c r="W66" i="27"/>
  <c r="X66" i="27" s="1"/>
  <c r="Z125" i="27"/>
  <c r="AA125" i="27" s="1"/>
  <c r="W83" i="27"/>
  <c r="X83" i="27" s="1"/>
  <c r="Y167" i="27"/>
  <c r="Y63" i="27"/>
  <c r="Y103" i="27"/>
  <c r="Y223" i="27"/>
  <c r="Y82" i="27"/>
  <c r="Y188" i="27"/>
  <c r="Y122" i="27"/>
  <c r="W185" i="27"/>
  <c r="X185" i="27" s="1"/>
  <c r="Z176" i="27"/>
  <c r="AE69" i="27"/>
  <c r="AF69" i="27" s="1"/>
  <c r="AG69" i="27" s="1"/>
  <c r="Z88" i="27"/>
  <c r="AA107" i="27"/>
  <c r="Y139" i="27"/>
  <c r="Y210" i="27"/>
  <c r="Z196" i="27"/>
  <c r="Y180" i="26"/>
  <c r="Z206" i="26"/>
  <c r="AA206" i="26" s="1"/>
  <c r="Z103" i="26"/>
  <c r="AA103" i="26" s="1"/>
  <c r="W213" i="26"/>
  <c r="X213" i="26" s="1"/>
  <c r="Y162" i="26"/>
  <c r="W164" i="26"/>
  <c r="X164" i="26" s="1"/>
  <c r="Y59" i="26"/>
  <c r="Z80" i="26"/>
  <c r="AA80" i="26" s="1"/>
  <c r="W137" i="26"/>
  <c r="X137" i="26" s="1"/>
  <c r="W108" i="26"/>
  <c r="X108" i="26" s="1"/>
  <c r="Y190" i="26"/>
  <c r="W190" i="26"/>
  <c r="X190" i="26" s="1"/>
  <c r="Z198" i="26"/>
  <c r="AE198" i="26" s="1"/>
  <c r="Y55" i="26"/>
  <c r="Z147" i="26"/>
  <c r="Y124" i="26"/>
  <c r="W115" i="26"/>
  <c r="X115" i="26" s="1"/>
  <c r="Y117" i="26"/>
  <c r="Z128" i="26"/>
  <c r="AA128" i="26" s="1"/>
  <c r="Z99" i="26"/>
  <c r="AE99" i="26" s="1"/>
  <c r="W163" i="26"/>
  <c r="X163" i="26" s="1"/>
  <c r="W118" i="26"/>
  <c r="X118" i="26" s="1"/>
  <c r="Y197" i="26"/>
  <c r="Z171" i="26"/>
  <c r="AE171" i="26" s="1"/>
  <c r="Z194" i="26"/>
  <c r="AE194" i="26" s="1"/>
  <c r="Y84" i="26"/>
  <c r="Z204" i="26"/>
  <c r="AA204" i="26" s="1"/>
  <c r="Z74" i="26"/>
  <c r="AA74" i="26" s="1"/>
  <c r="Y79" i="26"/>
  <c r="W59" i="26"/>
  <c r="X59" i="26" s="1"/>
  <c r="Z127" i="26"/>
  <c r="AA127" i="26" s="1"/>
  <c r="AA170" i="26"/>
  <c r="Y71" i="26"/>
  <c r="Y188" i="26"/>
  <c r="Y65" i="26"/>
  <c r="Z70" i="26"/>
  <c r="AA70" i="26" s="1"/>
  <c r="Z150" i="26"/>
  <c r="AE150" i="26" s="1"/>
  <c r="AA132" i="26"/>
  <c r="W208" i="26"/>
  <c r="X208" i="26" s="1"/>
  <c r="Y118" i="26"/>
  <c r="Z72" i="26"/>
  <c r="AA72" i="26" s="1"/>
  <c r="Z151" i="26"/>
  <c r="AA151" i="26" s="1"/>
  <c r="W192" i="26"/>
  <c r="X192" i="26" s="1"/>
  <c r="Y114" i="26"/>
  <c r="Z97" i="26"/>
  <c r="AA97" i="26" s="1"/>
  <c r="Z187" i="26"/>
  <c r="AA187" i="26" s="1"/>
  <c r="W120" i="26"/>
  <c r="X120" i="26" s="1"/>
  <c r="Z55" i="26"/>
  <c r="AE55" i="26" s="1"/>
  <c r="AB176" i="25"/>
  <c r="AC176" i="25" s="1"/>
  <c r="S176" i="25"/>
  <c r="T176" i="25" s="1"/>
  <c r="AJ176" i="25"/>
  <c r="W176" i="25"/>
  <c r="X176" i="25" s="1"/>
  <c r="AI176" i="25"/>
  <c r="P176" i="25"/>
  <c r="S85" i="25"/>
  <c r="T85" i="25" s="1"/>
  <c r="W85" i="25" s="1"/>
  <c r="AJ85" i="25"/>
  <c r="AB85" i="25"/>
  <c r="AC85" i="25" s="1"/>
  <c r="AI85" i="25"/>
  <c r="AI202" i="25"/>
  <c r="AJ202" i="25"/>
  <c r="P202" i="25"/>
  <c r="W202" i="25"/>
  <c r="X202" i="25" s="1"/>
  <c r="AB202" i="25"/>
  <c r="S202" i="25"/>
  <c r="T202" i="25" s="1"/>
  <c r="K118" i="25"/>
  <c r="AI163" i="25"/>
  <c r="N60" i="25"/>
  <c r="O60" i="25" s="1"/>
  <c r="U118" i="25"/>
  <c r="V118" i="25" s="1"/>
  <c r="Y118" i="25" s="1"/>
  <c r="U60" i="25"/>
  <c r="V60" i="25" s="1"/>
  <c r="Y60" i="25" s="1"/>
  <c r="N187" i="25"/>
  <c r="O187" i="25" s="1"/>
  <c r="Y187" i="25" s="1"/>
  <c r="U136" i="25"/>
  <c r="V136" i="25" s="1"/>
  <c r="Y136" i="25" s="1"/>
  <c r="K136" i="25"/>
  <c r="U130" i="25"/>
  <c r="V130" i="25" s="1"/>
  <c r="N130" i="25"/>
  <c r="O130" i="25" s="1"/>
  <c r="S163" i="25"/>
  <c r="T163" i="25" s="1"/>
  <c r="W163" i="25" s="1"/>
  <c r="X163" i="25" s="1"/>
  <c r="P85" i="25"/>
  <c r="Q85" i="25" s="1"/>
  <c r="Y94" i="25"/>
  <c r="Y78" i="25"/>
  <c r="Y212" i="25"/>
  <c r="Y64" i="25"/>
  <c r="Y164" i="25"/>
  <c r="W88" i="25"/>
  <c r="X88" i="25" s="1"/>
  <c r="Y119" i="25"/>
  <c r="Y215" i="25"/>
  <c r="Y63" i="25"/>
  <c r="W107" i="25"/>
  <c r="X107" i="25" s="1"/>
  <c r="W189" i="25"/>
  <c r="X189" i="25" s="1"/>
  <c r="Y105" i="25"/>
  <c r="Y69" i="25"/>
  <c r="Y196" i="25"/>
  <c r="Y154" i="25"/>
  <c r="Y151" i="25"/>
  <c r="Y202" i="25"/>
  <c r="Y211" i="25"/>
  <c r="Y162" i="25"/>
  <c r="Y56" i="25"/>
  <c r="W192" i="25"/>
  <c r="X192" i="25" s="1"/>
  <c r="Y225" i="25"/>
  <c r="Y129" i="25"/>
  <c r="Y210" i="25"/>
  <c r="Y91" i="25"/>
  <c r="Y197" i="25"/>
  <c r="Y123" i="25"/>
  <c r="Y134" i="25"/>
  <c r="Y173" i="25"/>
  <c r="W63" i="25"/>
  <c r="X63" i="25" s="1"/>
  <c r="Y109" i="25"/>
  <c r="Y163" i="25"/>
  <c r="Y193" i="25"/>
  <c r="Y206" i="25"/>
  <c r="Y198" i="25"/>
  <c r="Y176" i="25"/>
  <c r="Y124" i="25"/>
  <c r="Y224" i="25"/>
  <c r="Y108" i="25"/>
  <c r="Z83" i="27"/>
  <c r="AE83" i="27" s="1"/>
  <c r="Q83" i="27"/>
  <c r="AB148" i="27"/>
  <c r="W148" i="27"/>
  <c r="X148" i="27" s="1"/>
  <c r="AI148" i="27"/>
  <c r="P148" i="27"/>
  <c r="Q148" i="27" s="1"/>
  <c r="AJ148" i="27"/>
  <c r="S148" i="27"/>
  <c r="T148" i="27" s="1"/>
  <c r="AC91" i="27"/>
  <c r="Q181" i="27"/>
  <c r="AB203" i="27"/>
  <c r="S203" i="27"/>
  <c r="T203" i="27" s="1"/>
  <c r="AI203" i="27"/>
  <c r="AJ203" i="27"/>
  <c r="W203" i="27"/>
  <c r="X203" i="27" s="1"/>
  <c r="P203" i="27"/>
  <c r="Q203" i="27" s="1"/>
  <c r="Z172" i="27"/>
  <c r="AE172" i="27" s="1"/>
  <c r="Z67" i="27"/>
  <c r="Q155" i="27"/>
  <c r="Z99" i="27"/>
  <c r="AA99" i="27" s="1"/>
  <c r="Y154" i="27"/>
  <c r="P180" i="27"/>
  <c r="Q180" i="27" s="1"/>
  <c r="AJ180" i="27"/>
  <c r="AB180" i="27"/>
  <c r="W180" i="27"/>
  <c r="X180" i="27" s="1"/>
  <c r="S180" i="27"/>
  <c r="T180" i="27" s="1"/>
  <c r="AI180" i="27"/>
  <c r="O12" i="27"/>
  <c r="Z126" i="27"/>
  <c r="AE126" i="27" s="1"/>
  <c r="Z197" i="27"/>
  <c r="AA197" i="27" s="1"/>
  <c r="AC157" i="27"/>
  <c r="AC222" i="27"/>
  <c r="S141" i="27"/>
  <c r="T141" i="27" s="1"/>
  <c r="W141" i="27" s="1"/>
  <c r="X141" i="27" s="1"/>
  <c r="P141" i="27"/>
  <c r="Q141" i="27" s="1"/>
  <c r="AB141" i="27"/>
  <c r="AI141" i="27"/>
  <c r="AJ141" i="27"/>
  <c r="Z193" i="27"/>
  <c r="AA193" i="27" s="1"/>
  <c r="Y85" i="27"/>
  <c r="AC183" i="27"/>
  <c r="S110" i="27"/>
  <c r="T110" i="27" s="1"/>
  <c r="W110" i="27" s="1"/>
  <c r="X110" i="27" s="1"/>
  <c r="P110" i="27"/>
  <c r="Q110" i="27" s="1"/>
  <c r="AI110" i="27"/>
  <c r="AJ110" i="27"/>
  <c r="AB110" i="27"/>
  <c r="AC84" i="27"/>
  <c r="Y204" i="27"/>
  <c r="Y74" i="27"/>
  <c r="AC102" i="27"/>
  <c r="Y86" i="27"/>
  <c r="AC114" i="27"/>
  <c r="Y142" i="27"/>
  <c r="Y218" i="27"/>
  <c r="Y171" i="27"/>
  <c r="AC115" i="27"/>
  <c r="Z57" i="27"/>
  <c r="AA57" i="27" s="1"/>
  <c r="Z215" i="27"/>
  <c r="AA215" i="27" s="1"/>
  <c r="Z53" i="27"/>
  <c r="P117" i="27"/>
  <c r="P161" i="27"/>
  <c r="Z154" i="27"/>
  <c r="AE154" i="27" s="1"/>
  <c r="P166" i="27"/>
  <c r="Q176" i="27"/>
  <c r="AC129" i="27"/>
  <c r="AJ188" i="27"/>
  <c r="S188" i="27"/>
  <c r="T188" i="27" s="1"/>
  <c r="W188" i="27" s="1"/>
  <c r="X188" i="27" s="1"/>
  <c r="AB188" i="27"/>
  <c r="AI188" i="27"/>
  <c r="P188" i="27"/>
  <c r="Q188" i="27" s="1"/>
  <c r="AC109" i="27"/>
  <c r="AC185" i="27"/>
  <c r="AC121" i="27"/>
  <c r="AF78" i="27"/>
  <c r="Z206" i="27"/>
  <c r="AA206" i="27" s="1"/>
  <c r="Q129" i="27"/>
  <c r="Z138" i="27"/>
  <c r="AA138" i="27" s="1"/>
  <c r="AC224" i="27"/>
  <c r="Z94" i="27"/>
  <c r="AA94" i="27" s="1"/>
  <c r="Z112" i="27"/>
  <c r="AE112" i="27" s="1"/>
  <c r="AC170" i="27"/>
  <c r="S169" i="27"/>
  <c r="T169" i="27" s="1"/>
  <c r="W169" i="27" s="1"/>
  <c r="X169" i="27" s="1"/>
  <c r="AJ169" i="27"/>
  <c r="AB169" i="27"/>
  <c r="AI169" i="27"/>
  <c r="P169" i="27"/>
  <c r="Q169" i="27" s="1"/>
  <c r="Y151" i="27"/>
  <c r="Z52" i="27"/>
  <c r="AA52" i="27" s="1"/>
  <c r="AC217" i="27"/>
  <c r="AC120" i="27"/>
  <c r="AC142" i="27"/>
  <c r="Y180" i="27"/>
  <c r="AC101" i="27"/>
  <c r="Z220" i="27"/>
  <c r="AA220" i="27" s="1"/>
  <c r="Y133" i="27"/>
  <c r="AC132" i="27"/>
  <c r="AC92" i="27"/>
  <c r="S162" i="27"/>
  <c r="T162" i="27" s="1"/>
  <c r="W162" i="27" s="1"/>
  <c r="X162" i="27" s="1"/>
  <c r="AI162" i="27"/>
  <c r="P162" i="27"/>
  <c r="Q162" i="27" s="1"/>
  <c r="AB162" i="27"/>
  <c r="AJ162" i="27"/>
  <c r="AC193" i="27"/>
  <c r="Z183" i="27"/>
  <c r="AA183" i="27" s="1"/>
  <c r="P210" i="27"/>
  <c r="Q210" i="27" s="1"/>
  <c r="AJ210" i="27"/>
  <c r="S210" i="27"/>
  <c r="T210" i="27" s="1"/>
  <c r="W210" i="27" s="1"/>
  <c r="X210" i="27" s="1"/>
  <c r="AI210" i="27"/>
  <c r="AB210" i="27"/>
  <c r="Z109" i="27"/>
  <c r="AA109" i="27" s="1"/>
  <c r="AB86" i="27"/>
  <c r="AI86" i="27"/>
  <c r="P86" i="27"/>
  <c r="Q86" i="27" s="1"/>
  <c r="AJ86" i="27"/>
  <c r="S86" i="27"/>
  <c r="T86" i="27" s="1"/>
  <c r="W86" i="27" s="1"/>
  <c r="X86" i="27" s="1"/>
  <c r="AH194" i="27"/>
  <c r="AG194" i="27"/>
  <c r="Y118" i="27"/>
  <c r="Y150" i="27"/>
  <c r="AA150" i="27" s="1"/>
  <c r="Y174" i="27"/>
  <c r="Z95" i="27"/>
  <c r="AA95" i="27" s="1"/>
  <c r="Y98" i="27"/>
  <c r="Z165" i="27"/>
  <c r="AA165" i="27" s="1"/>
  <c r="Z186" i="27"/>
  <c r="AA186" i="27" s="1"/>
  <c r="AC73" i="27"/>
  <c r="AC145" i="27"/>
  <c r="Q64" i="27"/>
  <c r="Q215" i="27"/>
  <c r="Z216" i="27"/>
  <c r="AA216" i="27" s="1"/>
  <c r="AC56" i="27"/>
  <c r="Z175" i="27"/>
  <c r="AA175" i="27" s="1"/>
  <c r="Q76" i="27"/>
  <c r="Z182" i="27"/>
  <c r="P60" i="27"/>
  <c r="P137" i="27"/>
  <c r="AC166" i="27"/>
  <c r="P167" i="27"/>
  <c r="AI90" i="27"/>
  <c r="AJ90" i="27"/>
  <c r="S90" i="27"/>
  <c r="T90" i="27" s="1"/>
  <c r="W90" i="27" s="1"/>
  <c r="X90" i="27" s="1"/>
  <c r="P90" i="27"/>
  <c r="Q90" i="27" s="1"/>
  <c r="AB90" i="27"/>
  <c r="AC81" i="27"/>
  <c r="AI139" i="27"/>
  <c r="AJ139" i="27"/>
  <c r="AB139" i="27"/>
  <c r="P139" i="27"/>
  <c r="Q139" i="27" s="1"/>
  <c r="S139" i="27"/>
  <c r="T139" i="27" s="1"/>
  <c r="W139" i="27" s="1"/>
  <c r="X139" i="27" s="1"/>
  <c r="AC159" i="27"/>
  <c r="Z208" i="27"/>
  <c r="AA208" i="27" s="1"/>
  <c r="AC182" i="27"/>
  <c r="AC71" i="27"/>
  <c r="AC134" i="27"/>
  <c r="Y191" i="27"/>
  <c r="Q224" i="27"/>
  <c r="AC94" i="27"/>
  <c r="AC112" i="27"/>
  <c r="AC199" i="27"/>
  <c r="AJ202" i="27"/>
  <c r="P202" i="27"/>
  <c r="Q202" i="27" s="1"/>
  <c r="W202" i="27"/>
  <c r="X202" i="27" s="1"/>
  <c r="AI202" i="27"/>
  <c r="S202" i="27"/>
  <c r="T202" i="27" s="1"/>
  <c r="O13" i="27"/>
  <c r="AB202" i="27"/>
  <c r="AC200" i="27"/>
  <c r="AA135" i="27"/>
  <c r="AC99" i="27"/>
  <c r="AC89" i="27"/>
  <c r="Q191" i="27"/>
  <c r="AC126" i="27"/>
  <c r="Z157" i="27"/>
  <c r="AA157" i="27" s="1"/>
  <c r="AC54" i="27"/>
  <c r="AC58" i="27"/>
  <c r="Z61" i="27"/>
  <c r="AA61" i="27" s="1"/>
  <c r="AC195" i="27"/>
  <c r="P198" i="27"/>
  <c r="Q198" i="27" s="1"/>
  <c r="AI198" i="27"/>
  <c r="AB198" i="27"/>
  <c r="S198" i="27"/>
  <c r="T198" i="27" s="1"/>
  <c r="AJ198" i="27"/>
  <c r="W198" i="27"/>
  <c r="X198" i="27" s="1"/>
  <c r="Q84" i="27"/>
  <c r="Y201" i="27"/>
  <c r="P136" i="27"/>
  <c r="AC93" i="27"/>
  <c r="Z102" i="27"/>
  <c r="AA102" i="27" s="1"/>
  <c r="Z114" i="27"/>
  <c r="AA114" i="27" s="1"/>
  <c r="Z111" i="27"/>
  <c r="Q111" i="27"/>
  <c r="Z168" i="27"/>
  <c r="AA168" i="27" s="1"/>
  <c r="Z87" i="27"/>
  <c r="AA87" i="27" s="1"/>
  <c r="Z115" i="27"/>
  <c r="AA115" i="27" s="1"/>
  <c r="AC97" i="27"/>
  <c r="AC108" i="27"/>
  <c r="AC215" i="27"/>
  <c r="AC161" i="27"/>
  <c r="Z100" i="27"/>
  <c r="Z173" i="27"/>
  <c r="AE173" i="27" s="1"/>
  <c r="P66" i="27"/>
  <c r="Z189" i="27"/>
  <c r="AA189" i="27" s="1"/>
  <c r="AC216" i="27"/>
  <c r="Z96" i="27"/>
  <c r="S213" i="27"/>
  <c r="T213" i="27" s="1"/>
  <c r="W213" i="27" s="1"/>
  <c r="X213" i="27" s="1"/>
  <c r="AJ213" i="27"/>
  <c r="AB213" i="27"/>
  <c r="AI213" i="27"/>
  <c r="P213" i="27"/>
  <c r="Z164" i="27"/>
  <c r="AA164" i="27" s="1"/>
  <c r="Z81" i="27"/>
  <c r="AA81" i="27" s="1"/>
  <c r="Y128" i="27"/>
  <c r="P63" i="27"/>
  <c r="AB63" i="27"/>
  <c r="AJ63" i="27"/>
  <c r="S63" i="27"/>
  <c r="T63" i="27" s="1"/>
  <c r="W63" i="27" s="1"/>
  <c r="X63" i="27" s="1"/>
  <c r="AI63" i="27"/>
  <c r="AC206" i="27"/>
  <c r="AC138" i="27"/>
  <c r="Z187" i="27"/>
  <c r="AA187" i="27" s="1"/>
  <c r="AC184" i="27"/>
  <c r="AG177" i="27"/>
  <c r="AC133" i="27"/>
  <c r="Q199" i="27"/>
  <c r="Z62" i="27"/>
  <c r="Q62" i="27"/>
  <c r="Z170" i="27"/>
  <c r="AA170" i="27" s="1"/>
  <c r="W75" i="27"/>
  <c r="X75" i="27" s="1"/>
  <c r="AI75" i="27"/>
  <c r="P75" i="27"/>
  <c r="Q75" i="27" s="1"/>
  <c r="AB75" i="27"/>
  <c r="S75" i="27"/>
  <c r="T75" i="27" s="1"/>
  <c r="AJ75" i="27"/>
  <c r="AC192" i="27"/>
  <c r="Y104" i="27"/>
  <c r="AC131" i="27"/>
  <c r="AI85" i="27"/>
  <c r="S85" i="27"/>
  <c r="T85" i="27" s="1"/>
  <c r="W85" i="27" s="1"/>
  <c r="X85" i="27" s="1"/>
  <c r="P85" i="27"/>
  <c r="AJ85" i="27"/>
  <c r="AB85" i="27"/>
  <c r="Y89" i="27"/>
  <c r="Y68" i="27"/>
  <c r="AC197" i="27"/>
  <c r="AI147" i="27"/>
  <c r="S147" i="27"/>
  <c r="T147" i="27" s="1"/>
  <c r="W147" i="27"/>
  <c r="X147" i="27" s="1"/>
  <c r="P147" i="27"/>
  <c r="AB147" i="27"/>
  <c r="AJ147" i="27"/>
  <c r="Z222" i="27"/>
  <c r="AA222" i="27" s="1"/>
  <c r="Q88" i="27"/>
  <c r="Q61" i="27"/>
  <c r="Z151" i="27"/>
  <c r="AE151" i="27" s="1"/>
  <c r="Z124" i="27"/>
  <c r="AA124" i="27" s="1"/>
  <c r="Y153" i="27"/>
  <c r="Y116" i="27"/>
  <c r="AE113" i="27"/>
  <c r="AF113" i="27" s="1"/>
  <c r="AE144" i="27"/>
  <c r="AF144" i="27" s="1"/>
  <c r="AC116" i="27"/>
  <c r="AE79" i="27"/>
  <c r="AF79" i="27" s="1"/>
  <c r="Q168" i="27"/>
  <c r="AC179" i="27"/>
  <c r="Y112" i="27"/>
  <c r="P185" i="27"/>
  <c r="AC143" i="27"/>
  <c r="Q98" i="27"/>
  <c r="Z97" i="27"/>
  <c r="AC76" i="27"/>
  <c r="AE76" i="27"/>
  <c r="AC100" i="27"/>
  <c r="AC60" i="27"/>
  <c r="Q205" i="27"/>
  <c r="AC83" i="27"/>
  <c r="P211" i="27"/>
  <c r="AC204" i="27"/>
  <c r="AC59" i="27"/>
  <c r="AC103" i="27"/>
  <c r="P82" i="27"/>
  <c r="AC164" i="27"/>
  <c r="Z121" i="27"/>
  <c r="AC181" i="27"/>
  <c r="AC187" i="27"/>
  <c r="Q125" i="27"/>
  <c r="P174" i="27"/>
  <c r="W174" i="27"/>
  <c r="X174" i="27" s="1"/>
  <c r="AJ174" i="27"/>
  <c r="AI174" i="27"/>
  <c r="AB174" i="27"/>
  <c r="S174" i="27"/>
  <c r="T174" i="27" s="1"/>
  <c r="AA155" i="27"/>
  <c r="Q189" i="27"/>
  <c r="AC74" i="27"/>
  <c r="Z192" i="27"/>
  <c r="AA192" i="27" s="1"/>
  <c r="AC214" i="27"/>
  <c r="Z142" i="27"/>
  <c r="AB212" i="27"/>
  <c r="S212" i="27"/>
  <c r="T212" i="27" s="1"/>
  <c r="W212" i="27" s="1"/>
  <c r="X212" i="27" s="1"/>
  <c r="AJ212" i="27"/>
  <c r="AI212" i="27"/>
  <c r="P212" i="27"/>
  <c r="Q212" i="27" s="1"/>
  <c r="W221" i="27"/>
  <c r="X221" i="27" s="1"/>
  <c r="AJ221" i="27"/>
  <c r="P221" i="27"/>
  <c r="Q221" i="27" s="1"/>
  <c r="AB221" i="27"/>
  <c r="S221" i="27"/>
  <c r="T221" i="27" s="1"/>
  <c r="AI221" i="27"/>
  <c r="Z54" i="27"/>
  <c r="AA54" i="27" s="1"/>
  <c r="AC88" i="27"/>
  <c r="AE88" i="27"/>
  <c r="W149" i="27"/>
  <c r="X149" i="27" s="1"/>
  <c r="P149" i="27"/>
  <c r="Q149" i="27" s="1"/>
  <c r="S149" i="27"/>
  <c r="T149" i="27" s="1"/>
  <c r="AI149" i="27"/>
  <c r="AB149" i="27"/>
  <c r="AJ149" i="27"/>
  <c r="AC61" i="27"/>
  <c r="AC151" i="27"/>
  <c r="AE77" i="27"/>
  <c r="AF77" i="27" s="1"/>
  <c r="AC124" i="27"/>
  <c r="AC152" i="27"/>
  <c r="AE152" i="27"/>
  <c r="AF152" i="27" s="1"/>
  <c r="AC136" i="27"/>
  <c r="AC171" i="27"/>
  <c r="Z163" i="27"/>
  <c r="Q163" i="27"/>
  <c r="Z65" i="27"/>
  <c r="Q65" i="27"/>
  <c r="AC158" i="27"/>
  <c r="AC123" i="27"/>
  <c r="AE123" i="27"/>
  <c r="AF123" i="27" s="1"/>
  <c r="AC146" i="27"/>
  <c r="AC95" i="27"/>
  <c r="AC165" i="27"/>
  <c r="AC186" i="27"/>
  <c r="AC118" i="27"/>
  <c r="Z145" i="27"/>
  <c r="AA145" i="27" s="1"/>
  <c r="AC64" i="27"/>
  <c r="AC57" i="27"/>
  <c r="P108" i="27"/>
  <c r="AC175" i="27"/>
  <c r="AC117" i="27"/>
  <c r="AC128" i="27"/>
  <c r="Z201" i="27"/>
  <c r="AA201" i="27" s="1"/>
  <c r="Q150" i="27"/>
  <c r="AC167" i="27"/>
  <c r="AB55" i="27"/>
  <c r="W55" i="27"/>
  <c r="X55" i="27" s="1"/>
  <c r="S55" i="27"/>
  <c r="T55" i="27" s="1"/>
  <c r="AI55" i="27"/>
  <c r="P55" i="27"/>
  <c r="AJ55" i="27"/>
  <c r="S223" i="27"/>
  <c r="T223" i="27" s="1"/>
  <c r="AI223" i="27"/>
  <c r="AJ223" i="27"/>
  <c r="W223" i="27"/>
  <c r="X223" i="27" s="1"/>
  <c r="AB223" i="27"/>
  <c r="P223" i="27"/>
  <c r="Q223" i="27" s="1"/>
  <c r="Z184" i="27"/>
  <c r="AA184" i="27" s="1"/>
  <c r="AC96" i="27"/>
  <c r="Z134" i="27"/>
  <c r="AA134" i="27" s="1"/>
  <c r="AC172" i="27"/>
  <c r="AC125" i="27"/>
  <c r="AJ122" i="27"/>
  <c r="W122" i="27"/>
  <c r="X122" i="27"/>
  <c r="S122" i="27"/>
  <c r="T122" i="27" s="1"/>
  <c r="AI122" i="27"/>
  <c r="AB122" i="27"/>
  <c r="P122" i="27"/>
  <c r="Q122" i="27" s="1"/>
  <c r="Z200" i="27"/>
  <c r="AA200" i="27" s="1"/>
  <c r="Y106" i="27"/>
  <c r="Y214" i="27"/>
  <c r="AC189" i="27"/>
  <c r="P68" i="27"/>
  <c r="AB68" i="27"/>
  <c r="AJ68" i="27"/>
  <c r="S68" i="27"/>
  <c r="T68" i="27" s="1"/>
  <c r="W68" i="27" s="1"/>
  <c r="X68" i="27" s="1"/>
  <c r="AI68" i="27"/>
  <c r="Z74" i="27"/>
  <c r="AE74" i="27" s="1"/>
  <c r="Z209" i="27"/>
  <c r="AA209" i="27" s="1"/>
  <c r="Y169" i="27"/>
  <c r="AC106" i="27"/>
  <c r="Y202" i="27"/>
  <c r="Y83" i="27"/>
  <c r="P89" i="27"/>
  <c r="AC191" i="27"/>
  <c r="AE220" i="27"/>
  <c r="AF220" i="27" s="1"/>
  <c r="AC220" i="27"/>
  <c r="Z92" i="27"/>
  <c r="AA92" i="27" s="1"/>
  <c r="Q126" i="27"/>
  <c r="Z119" i="27"/>
  <c r="Q119" i="27"/>
  <c r="Q58" i="27"/>
  <c r="P105" i="27"/>
  <c r="AB105" i="27"/>
  <c r="AJ105" i="27"/>
  <c r="S105" i="27"/>
  <c r="T105" i="27" s="1"/>
  <c r="W105" i="27"/>
  <c r="X105" i="27" s="1"/>
  <c r="AI105" i="27"/>
  <c r="Q91" i="27"/>
  <c r="Z195" i="27"/>
  <c r="AA195" i="27" s="1"/>
  <c r="Y121" i="27"/>
  <c r="AE72" i="27"/>
  <c r="AF72" i="27" s="1"/>
  <c r="Y88" i="27"/>
  <c r="AC168" i="27"/>
  <c r="Z179" i="27"/>
  <c r="AA179" i="27" s="1"/>
  <c r="Z158" i="27"/>
  <c r="AA158" i="27" s="1"/>
  <c r="AC87" i="27"/>
  <c r="P159" i="27"/>
  <c r="Q95" i="27"/>
  <c r="AC98" i="27"/>
  <c r="AC208" i="27"/>
  <c r="AC53" i="27"/>
  <c r="O10" i="27"/>
  <c r="AC137" i="27"/>
  <c r="AC173" i="27"/>
  <c r="Z204" i="27"/>
  <c r="AC196" i="27"/>
  <c r="AC176" i="27"/>
  <c r="AE176" i="27"/>
  <c r="Q59" i="27"/>
  <c r="AC82" i="27"/>
  <c r="S104" i="27"/>
  <c r="T104" i="27" s="1"/>
  <c r="AB104" i="27"/>
  <c r="W104" i="27"/>
  <c r="X104" i="27" s="1"/>
  <c r="AJ104" i="27"/>
  <c r="AI104" i="27"/>
  <c r="P104" i="27"/>
  <c r="Q104" i="27" s="1"/>
  <c r="Z71" i="27"/>
  <c r="AA71" i="27" s="1"/>
  <c r="Y59" i="27"/>
  <c r="AC67" i="27"/>
  <c r="AE67" i="27"/>
  <c r="AC155" i="27"/>
  <c r="AC52" i="27"/>
  <c r="AE80" i="27"/>
  <c r="AF80" i="27" s="1"/>
  <c r="AC80" i="27"/>
  <c r="Y173" i="27"/>
  <c r="AC209" i="27"/>
  <c r="P131" i="27"/>
  <c r="Z214" i="27"/>
  <c r="Z120" i="27"/>
  <c r="AA120" i="27" s="1"/>
  <c r="AB140" i="27"/>
  <c r="AI140" i="27"/>
  <c r="AJ140" i="27"/>
  <c r="S140" i="27"/>
  <c r="T140" i="27" s="1"/>
  <c r="W140" i="27" s="1"/>
  <c r="X140" i="27" s="1"/>
  <c r="P140" i="27"/>
  <c r="Q140" i="27" s="1"/>
  <c r="AC218" i="27"/>
  <c r="AF135" i="27"/>
  <c r="Y55" i="27"/>
  <c r="AI153" i="27"/>
  <c r="P153" i="27"/>
  <c r="W153" i="27"/>
  <c r="X153" i="27" s="1"/>
  <c r="AJ153" i="27"/>
  <c r="AB153" i="27"/>
  <c r="S153" i="27"/>
  <c r="T153" i="27" s="1"/>
  <c r="Z93" i="27"/>
  <c r="AA93" i="27" s="1"/>
  <c r="Y176" i="27"/>
  <c r="AA176" i="27" s="1"/>
  <c r="Y58" i="27"/>
  <c r="Z118" i="27"/>
  <c r="Y67" i="27"/>
  <c r="Q128" i="27"/>
  <c r="AC154" i="27"/>
  <c r="AC201" i="27"/>
  <c r="AC205" i="27"/>
  <c r="AE205" i="27"/>
  <c r="AF205" i="27" s="1"/>
  <c r="AE150" i="27"/>
  <c r="AC150" i="27"/>
  <c r="AC207" i="27"/>
  <c r="O8" i="27"/>
  <c r="AC211" i="27"/>
  <c r="Q196" i="27"/>
  <c r="AC66" i="27"/>
  <c r="Q215" i="26"/>
  <c r="Z141" i="26"/>
  <c r="AE141" i="26" s="1"/>
  <c r="Q141" i="26"/>
  <c r="Q112" i="26"/>
  <c r="Z134" i="26"/>
  <c r="AE134" i="26" s="1"/>
  <c r="Q134" i="26"/>
  <c r="Q120" i="26"/>
  <c r="Q163" i="26"/>
  <c r="AC131" i="26"/>
  <c r="AC75" i="26"/>
  <c r="AC141" i="26"/>
  <c r="AC165" i="26"/>
  <c r="Z136" i="26"/>
  <c r="Q136" i="26"/>
  <c r="AC73" i="26"/>
  <c r="Y164" i="26"/>
  <c r="Y130" i="26"/>
  <c r="AC58" i="26"/>
  <c r="AC209" i="26"/>
  <c r="AC113" i="26"/>
  <c r="AC190" i="26"/>
  <c r="AF88" i="26"/>
  <c r="AG200" i="26"/>
  <c r="AC204" i="26"/>
  <c r="Y98" i="26"/>
  <c r="AC93" i="26"/>
  <c r="AJ81" i="26"/>
  <c r="S81" i="26"/>
  <c r="T81" i="26" s="1"/>
  <c r="W81" i="26" s="1"/>
  <c r="X81" i="26" s="1"/>
  <c r="AB81" i="26"/>
  <c r="P81" i="26"/>
  <c r="Q81" i="26" s="1"/>
  <c r="AI81" i="26"/>
  <c r="AE168" i="26"/>
  <c r="AF168" i="26" s="1"/>
  <c r="Z110" i="26"/>
  <c r="AA110" i="26" s="1"/>
  <c r="AC82" i="26"/>
  <c r="AC86" i="26"/>
  <c r="Y146" i="26"/>
  <c r="AC217" i="26"/>
  <c r="AC213" i="26"/>
  <c r="Y198" i="26"/>
  <c r="P118" i="26"/>
  <c r="AC188" i="26"/>
  <c r="AC80" i="26"/>
  <c r="Z133" i="26"/>
  <c r="AE133" i="26" s="1"/>
  <c r="Z83" i="26"/>
  <c r="Q83" i="26"/>
  <c r="Y102" i="26"/>
  <c r="AC101" i="26"/>
  <c r="AB191" i="26"/>
  <c r="AJ191" i="26"/>
  <c r="S191" i="26"/>
  <c r="T191" i="26" s="1"/>
  <c r="W191" i="26" s="1"/>
  <c r="X191" i="26" s="1"/>
  <c r="AI191" i="26"/>
  <c r="P191" i="26"/>
  <c r="Q191" i="26" s="1"/>
  <c r="Q127" i="26"/>
  <c r="AC193" i="26"/>
  <c r="Y175" i="26"/>
  <c r="Z75" i="26"/>
  <c r="AA75" i="26" s="1"/>
  <c r="Q194" i="26"/>
  <c r="AI84" i="26"/>
  <c r="S84" i="26"/>
  <c r="T84" i="26" s="1"/>
  <c r="W84" i="26" s="1"/>
  <c r="X84" i="26" s="1"/>
  <c r="AB84" i="26"/>
  <c r="P84" i="26"/>
  <c r="Q84" i="26" s="1"/>
  <c r="AJ84" i="26"/>
  <c r="AC195" i="26"/>
  <c r="Z64" i="26"/>
  <c r="AA64" i="26" s="1"/>
  <c r="Y199" i="26"/>
  <c r="AC220" i="26"/>
  <c r="AC202" i="26"/>
  <c r="AE67" i="26"/>
  <c r="AF67" i="26" s="1"/>
  <c r="AC145" i="26"/>
  <c r="Z109" i="26"/>
  <c r="AA109" i="26" s="1"/>
  <c r="Q204" i="26"/>
  <c r="AB52" i="26"/>
  <c r="AJ52" i="26"/>
  <c r="S52" i="26"/>
  <c r="T52" i="26" s="1"/>
  <c r="O7" i="26"/>
  <c r="W52" i="26"/>
  <c r="X52" i="26" s="1"/>
  <c r="AI52" i="26"/>
  <c r="P52" i="26"/>
  <c r="Z77" i="26"/>
  <c r="AA77" i="26" s="1"/>
  <c r="Y150" i="26"/>
  <c r="AE132" i="26"/>
  <c r="AF132" i="26" s="1"/>
  <c r="AB51" i="26"/>
  <c r="S51" i="26"/>
  <c r="T51" i="26" s="1"/>
  <c r="AJ51" i="26"/>
  <c r="W51" i="26"/>
  <c r="X51" i="26" s="1"/>
  <c r="AI51" i="26"/>
  <c r="P51" i="26"/>
  <c r="AA153" i="26"/>
  <c r="AC70" i="26"/>
  <c r="AE85" i="26"/>
  <c r="AF85" i="26" s="1"/>
  <c r="P115" i="26"/>
  <c r="AC65" i="26"/>
  <c r="P192" i="26"/>
  <c r="AC95" i="26"/>
  <c r="AC215" i="26"/>
  <c r="AC143" i="26"/>
  <c r="Y51" i="26"/>
  <c r="AC99" i="26"/>
  <c r="Y87" i="26"/>
  <c r="P89" i="26"/>
  <c r="AC112" i="26"/>
  <c r="AC212" i="26"/>
  <c r="AC177" i="26"/>
  <c r="Z186" i="26"/>
  <c r="Q186" i="26"/>
  <c r="Z212" i="26"/>
  <c r="AA212" i="26" s="1"/>
  <c r="AC61" i="26"/>
  <c r="AC166" i="26"/>
  <c r="Y208" i="26"/>
  <c r="Z101" i="26"/>
  <c r="AA149" i="26"/>
  <c r="Z221" i="26"/>
  <c r="AA221" i="26" s="1"/>
  <c r="S172" i="26"/>
  <c r="T172" i="26" s="1"/>
  <c r="AI172" i="26"/>
  <c r="AJ172" i="26"/>
  <c r="W172" i="26"/>
  <c r="X172" i="26" s="1"/>
  <c r="AB172" i="26"/>
  <c r="P172" i="26"/>
  <c r="Q172" i="26" s="1"/>
  <c r="AC206" i="26"/>
  <c r="AC78" i="26"/>
  <c r="AE170" i="26"/>
  <c r="AF170" i="26" s="1"/>
  <c r="Q103" i="26"/>
  <c r="Z185" i="26"/>
  <c r="AA185" i="26" s="1"/>
  <c r="W124" i="26"/>
  <c r="X124" i="26" s="1"/>
  <c r="AI124" i="26"/>
  <c r="AB124" i="26"/>
  <c r="P124" i="26"/>
  <c r="S124" i="26"/>
  <c r="T124" i="26" s="1"/>
  <c r="AJ124" i="26"/>
  <c r="R28" i="26"/>
  <c r="U28" i="26" s="1"/>
  <c r="AC207" i="26"/>
  <c r="AC158" i="26"/>
  <c r="AC157" i="26"/>
  <c r="Z98" i="26"/>
  <c r="AE98" i="26" s="1"/>
  <c r="AC156" i="26"/>
  <c r="AE156" i="26"/>
  <c r="AF156" i="26" s="1"/>
  <c r="AC219" i="26"/>
  <c r="S87" i="26"/>
  <c r="T87" i="26" s="1"/>
  <c r="W87" i="26" s="1"/>
  <c r="X87" i="26" s="1"/>
  <c r="P87" i="26"/>
  <c r="Q87" i="26" s="1"/>
  <c r="AI87" i="26"/>
  <c r="AJ87" i="26"/>
  <c r="AB87" i="26"/>
  <c r="P92" i="26"/>
  <c r="Q92" i="26" s="1"/>
  <c r="AJ92" i="26"/>
  <c r="S92" i="26"/>
  <c r="T92" i="26" s="1"/>
  <c r="W92" i="26" s="1"/>
  <c r="X92" i="26" s="1"/>
  <c r="AI92" i="26"/>
  <c r="AB92" i="26"/>
  <c r="AC197" i="26"/>
  <c r="Z79" i="26"/>
  <c r="Y143" i="26"/>
  <c r="AC69" i="26"/>
  <c r="AE153" i="26"/>
  <c r="AF153" i="26" s="1"/>
  <c r="AC153" i="26"/>
  <c r="Z107" i="26"/>
  <c r="Q107" i="26"/>
  <c r="AC210" i="26"/>
  <c r="AE210" i="26"/>
  <c r="AF210" i="26" s="1"/>
  <c r="Z82" i="26"/>
  <c r="AA82" i="26" s="1"/>
  <c r="P143" i="26"/>
  <c r="AE60" i="26"/>
  <c r="AF60" i="26" s="1"/>
  <c r="AE222" i="26"/>
  <c r="AF222" i="26" s="1"/>
  <c r="AC130" i="26"/>
  <c r="Z96" i="26"/>
  <c r="AE96" i="26" s="1"/>
  <c r="Q102" i="26"/>
  <c r="AC146" i="26"/>
  <c r="AC160" i="26"/>
  <c r="Z63" i="26"/>
  <c r="AA63" i="26" s="1"/>
  <c r="AB66" i="26"/>
  <c r="P66" i="26"/>
  <c r="Q66" i="26" s="1"/>
  <c r="AI66" i="26"/>
  <c r="AJ66" i="26"/>
  <c r="S66" i="26"/>
  <c r="T66" i="26" s="1"/>
  <c r="W66" i="26" s="1"/>
  <c r="X66" i="26" s="1"/>
  <c r="AC164" i="26"/>
  <c r="Z165" i="26"/>
  <c r="AA165" i="26" s="1"/>
  <c r="S104" i="26"/>
  <c r="T104" i="26" s="1"/>
  <c r="AB104" i="26"/>
  <c r="AI104" i="26"/>
  <c r="P104" i="26"/>
  <c r="W104" i="26"/>
  <c r="X104" i="26" s="1"/>
  <c r="AJ104" i="26"/>
  <c r="AC111" i="26"/>
  <c r="Z56" i="26"/>
  <c r="AA56" i="26" s="1"/>
  <c r="Q101" i="26"/>
  <c r="Y220" i="26"/>
  <c r="AC221" i="26"/>
  <c r="Z161" i="26"/>
  <c r="Q161" i="26"/>
  <c r="AC90" i="26"/>
  <c r="Y133" i="26"/>
  <c r="Z195" i="26"/>
  <c r="AA195" i="26" s="1"/>
  <c r="AC163" i="26"/>
  <c r="Z78" i="26"/>
  <c r="AA78" i="26" s="1"/>
  <c r="Z91" i="26"/>
  <c r="AA91" i="26" s="1"/>
  <c r="Z209" i="26"/>
  <c r="AA209" i="26" s="1"/>
  <c r="P190" i="26"/>
  <c r="Y99" i="26"/>
  <c r="AC126" i="26"/>
  <c r="AC103" i="26"/>
  <c r="AC185" i="26"/>
  <c r="Y113" i="26"/>
  <c r="Z169" i="26"/>
  <c r="Q169" i="26"/>
  <c r="AC218" i="26"/>
  <c r="Q129" i="26"/>
  <c r="AC154" i="26"/>
  <c r="AC109" i="26"/>
  <c r="AE167" i="26"/>
  <c r="AF167" i="26" s="1"/>
  <c r="AF121" i="26"/>
  <c r="AC151" i="26"/>
  <c r="Q63" i="26"/>
  <c r="P86" i="26"/>
  <c r="Z217" i="26"/>
  <c r="AA217" i="26" s="1"/>
  <c r="AC68" i="26"/>
  <c r="AC137" i="26"/>
  <c r="Q128" i="26"/>
  <c r="AC199" i="26"/>
  <c r="Z119" i="26"/>
  <c r="AA119" i="26" s="1"/>
  <c r="Z90" i="26"/>
  <c r="AA90" i="26" s="1"/>
  <c r="AC74" i="26"/>
  <c r="AC178" i="26"/>
  <c r="AJ180" i="26"/>
  <c r="AB180" i="26"/>
  <c r="S180" i="26"/>
  <c r="T180" i="26" s="1"/>
  <c r="W180" i="26"/>
  <c r="X180" i="26" s="1"/>
  <c r="AI180" i="26"/>
  <c r="R27" i="26" s="1"/>
  <c r="U27" i="26" s="1"/>
  <c r="P180" i="26"/>
  <c r="Y158" i="26"/>
  <c r="Z73" i="26"/>
  <c r="AA73" i="26" s="1"/>
  <c r="AC94" i="26"/>
  <c r="AA155" i="26"/>
  <c r="AC56" i="26"/>
  <c r="Y96" i="26"/>
  <c r="AC159" i="26"/>
  <c r="AI106" i="26"/>
  <c r="S106" i="26"/>
  <c r="T106" i="26" s="1"/>
  <c r="W106" i="26" s="1"/>
  <c r="X106" i="26" s="1"/>
  <c r="AB106" i="26"/>
  <c r="P106" i="26"/>
  <c r="Q106" i="26" s="1"/>
  <c r="AJ106" i="26"/>
  <c r="Z131" i="26"/>
  <c r="AA131" i="26" s="1"/>
  <c r="Y106" i="26"/>
  <c r="AC127" i="26"/>
  <c r="P193" i="26"/>
  <c r="AC171" i="26"/>
  <c r="AH148" i="26"/>
  <c r="Z189" i="26"/>
  <c r="AA189" i="26" s="1"/>
  <c r="AE53" i="26"/>
  <c r="AF53" i="26" s="1"/>
  <c r="P158" i="26"/>
  <c r="AC98" i="26"/>
  <c r="Z219" i="26"/>
  <c r="AA219" i="26" s="1"/>
  <c r="Q72" i="26"/>
  <c r="Z176" i="26"/>
  <c r="AA176" i="26" s="1"/>
  <c r="AC71" i="26"/>
  <c r="AC77" i="26"/>
  <c r="Z197" i="26"/>
  <c r="Y201" i="26"/>
  <c r="Y145" i="26"/>
  <c r="P65" i="26"/>
  <c r="Y215" i="26"/>
  <c r="AC110" i="26"/>
  <c r="Y159" i="26"/>
  <c r="AF173" i="26"/>
  <c r="Y66" i="26"/>
  <c r="AC223" i="26"/>
  <c r="Z130" i="26"/>
  <c r="Q96" i="26"/>
  <c r="AC175" i="26"/>
  <c r="AC108" i="26"/>
  <c r="AC208" i="26"/>
  <c r="Z146" i="26"/>
  <c r="Z142" i="26"/>
  <c r="Q142" i="26"/>
  <c r="AC194" i="26"/>
  <c r="AC105" i="26"/>
  <c r="AC147" i="26"/>
  <c r="P162" i="26"/>
  <c r="Q162" i="26" s="1"/>
  <c r="AB162" i="26"/>
  <c r="S162" i="26"/>
  <c r="T162" i="26" s="1"/>
  <c r="W162" i="26" s="1"/>
  <c r="X162" i="26" s="1"/>
  <c r="AJ162" i="26"/>
  <c r="AI162" i="26"/>
  <c r="Z216" i="26"/>
  <c r="Q216" i="26"/>
  <c r="Z61" i="26"/>
  <c r="AA61" i="26" s="1"/>
  <c r="Y108" i="26"/>
  <c r="AE149" i="26"/>
  <c r="AF149" i="26" s="1"/>
  <c r="Z177" i="26"/>
  <c r="AA177" i="26" s="1"/>
  <c r="Q171" i="26"/>
  <c r="AC119" i="26"/>
  <c r="Y141" i="26"/>
  <c r="Q90" i="26"/>
  <c r="AC97" i="26"/>
  <c r="Y95" i="26"/>
  <c r="AH174" i="26"/>
  <c r="AG174" i="26"/>
  <c r="AC64" i="26"/>
  <c r="Z58" i="26"/>
  <c r="AA58" i="26" s="1"/>
  <c r="AI140" i="26"/>
  <c r="P140" i="26"/>
  <c r="Q140" i="26" s="1"/>
  <c r="S140" i="26"/>
  <c r="T140" i="26" s="1"/>
  <c r="W140" i="26" s="1"/>
  <c r="X140" i="26" s="1"/>
  <c r="AJ140" i="26"/>
  <c r="AB140" i="26"/>
  <c r="AC134" i="26"/>
  <c r="P113" i="26"/>
  <c r="AC182" i="26"/>
  <c r="Z220" i="26"/>
  <c r="Y105" i="26"/>
  <c r="AC179" i="26"/>
  <c r="AC189" i="26"/>
  <c r="AC198" i="26"/>
  <c r="S28" i="26"/>
  <c r="V28" i="26" s="1"/>
  <c r="Q109" i="26"/>
  <c r="AC54" i="26"/>
  <c r="AI201" i="26"/>
  <c r="P201" i="26"/>
  <c r="W201" i="26"/>
  <c r="X201" i="26" s="1"/>
  <c r="AJ201" i="26"/>
  <c r="AB201" i="26"/>
  <c r="S201" i="26"/>
  <c r="T201" i="26" s="1"/>
  <c r="AC72" i="26"/>
  <c r="Z71" i="26"/>
  <c r="AA88" i="26"/>
  <c r="O8" i="26"/>
  <c r="Y120" i="26"/>
  <c r="AC133" i="26"/>
  <c r="AC63" i="26"/>
  <c r="Q95" i="26"/>
  <c r="Z135" i="26"/>
  <c r="AA135" i="26" s="1"/>
  <c r="AC128" i="26"/>
  <c r="AC120" i="26"/>
  <c r="AC96" i="26"/>
  <c r="AC55" i="26"/>
  <c r="P59" i="26"/>
  <c r="Q108" i="26"/>
  <c r="AA144" i="26"/>
  <c r="AC102" i="26"/>
  <c r="Z225" i="26"/>
  <c r="AA225" i="26" s="1"/>
  <c r="AG123" i="26"/>
  <c r="Z68" i="26"/>
  <c r="AA68" i="26" s="1"/>
  <c r="AC135" i="26"/>
  <c r="Z178" i="26"/>
  <c r="AA178" i="26" s="1"/>
  <c r="Z166" i="26"/>
  <c r="AA166" i="26" s="1"/>
  <c r="Z111" i="26"/>
  <c r="AA111" i="26" s="1"/>
  <c r="Q56" i="26"/>
  <c r="AA183" i="26"/>
  <c r="Z159" i="26"/>
  <c r="Y134" i="26"/>
  <c r="Y163" i="26"/>
  <c r="Y171" i="26"/>
  <c r="Q119" i="26"/>
  <c r="Y112" i="26"/>
  <c r="Q221" i="26"/>
  <c r="Q206" i="26"/>
  <c r="Q97" i="26"/>
  <c r="Q64" i="26"/>
  <c r="AC91" i="26"/>
  <c r="AC187" i="26"/>
  <c r="AC224" i="26"/>
  <c r="Z160" i="26"/>
  <c r="AA160" i="26" s="1"/>
  <c r="Z182" i="26"/>
  <c r="AA182" i="26" s="1"/>
  <c r="Z126" i="26"/>
  <c r="AA126" i="26" s="1"/>
  <c r="Z179" i="26"/>
  <c r="AA179" i="26" s="1"/>
  <c r="Q198" i="26"/>
  <c r="S114" i="26"/>
  <c r="T114" i="26" s="1"/>
  <c r="W114" i="26" s="1"/>
  <c r="X114" i="26" s="1"/>
  <c r="AI114" i="26"/>
  <c r="AJ114" i="26"/>
  <c r="AB114" i="26"/>
  <c r="P114" i="26"/>
  <c r="Q114" i="26" s="1"/>
  <c r="Z202" i="26"/>
  <c r="AA202" i="26" s="1"/>
  <c r="Q207" i="26"/>
  <c r="P218" i="26"/>
  <c r="AC129" i="26"/>
  <c r="Z157" i="26"/>
  <c r="AA157" i="26" s="1"/>
  <c r="Q80" i="26"/>
  <c r="Q145" i="26"/>
  <c r="AE155" i="26"/>
  <c r="AF155" i="26" s="1"/>
  <c r="P138" i="26"/>
  <c r="Q138" i="26" s="1"/>
  <c r="AI138" i="26"/>
  <c r="S138" i="26"/>
  <c r="T138" i="26" s="1"/>
  <c r="W138" i="26" s="1"/>
  <c r="X138" i="26" s="1"/>
  <c r="AJ138" i="26"/>
  <c r="AB138" i="26"/>
  <c r="Z105" i="26"/>
  <c r="AE105" i="26" s="1"/>
  <c r="AC176" i="26"/>
  <c r="AI117" i="26"/>
  <c r="S117" i="26"/>
  <c r="T117" i="26" s="1"/>
  <c r="W117" i="26" s="1"/>
  <c r="X117" i="26" s="1"/>
  <c r="P117" i="26"/>
  <c r="Q117" i="26" s="1"/>
  <c r="AJ117" i="26"/>
  <c r="AB117" i="26"/>
  <c r="AC79" i="26"/>
  <c r="Z93" i="26"/>
  <c r="AA93" i="26" s="1"/>
  <c r="Y140" i="26"/>
  <c r="Q151" i="26"/>
  <c r="Z69" i="26"/>
  <c r="AA69" i="26" s="1"/>
  <c r="Q70" i="26"/>
  <c r="Q133" i="26"/>
  <c r="AC115" i="26"/>
  <c r="AE139" i="26"/>
  <c r="AF139" i="26" s="1"/>
  <c r="AC150" i="26"/>
  <c r="AC192" i="26"/>
  <c r="Y213" i="26"/>
  <c r="Q68" i="26"/>
  <c r="Q213" i="26"/>
  <c r="AC118" i="26"/>
  <c r="AE184" i="26"/>
  <c r="AF184" i="26" s="1"/>
  <c r="Y101" i="26"/>
  <c r="Y81" i="26"/>
  <c r="Z223" i="26"/>
  <c r="AA223" i="26" s="1"/>
  <c r="Q188" i="26"/>
  <c r="P164" i="26"/>
  <c r="AC89" i="26"/>
  <c r="Z175" i="26"/>
  <c r="Z199" i="26"/>
  <c r="Q55" i="26"/>
  <c r="AC59" i="26"/>
  <c r="P208" i="26"/>
  <c r="AC225" i="26"/>
  <c r="AI113" i="25"/>
  <c r="AB113" i="25"/>
  <c r="S113" i="25"/>
  <c r="T113" i="25" s="1"/>
  <c r="AJ113" i="25"/>
  <c r="AI141" i="25"/>
  <c r="S141" i="25"/>
  <c r="T141" i="25" s="1"/>
  <c r="AJ141" i="25"/>
  <c r="AB141" i="25"/>
  <c r="W121" i="25"/>
  <c r="X121" i="25" s="1"/>
  <c r="AB121" i="25"/>
  <c r="AJ121" i="25"/>
  <c r="AI121" i="25"/>
  <c r="S121" i="25"/>
  <c r="T121" i="25" s="1"/>
  <c r="P121" i="25"/>
  <c r="Q121" i="25" s="1"/>
  <c r="AB126" i="25"/>
  <c r="S126" i="25"/>
  <c r="T126" i="25" s="1"/>
  <c r="AJ126" i="25"/>
  <c r="W126" i="25"/>
  <c r="X126" i="25" s="1"/>
  <c r="AI126" i="25"/>
  <c r="P126" i="25"/>
  <c r="Q126" i="25" s="1"/>
  <c r="AI95" i="25"/>
  <c r="AB95" i="25"/>
  <c r="AJ95" i="25"/>
  <c r="S95" i="25"/>
  <c r="T95" i="25" s="1"/>
  <c r="S97" i="25"/>
  <c r="T97" i="25" s="1"/>
  <c r="W97" i="25"/>
  <c r="X97" i="25" s="1"/>
  <c r="AI97" i="25"/>
  <c r="AB97" i="25"/>
  <c r="P97" i="25"/>
  <c r="AJ97" i="25"/>
  <c r="AB68" i="25"/>
  <c r="AJ68" i="25"/>
  <c r="S68" i="25"/>
  <c r="T68" i="25" s="1"/>
  <c r="AI68" i="25"/>
  <c r="AI114" i="25"/>
  <c r="AJ114" i="25"/>
  <c r="S114" i="25"/>
  <c r="T114" i="25" s="1"/>
  <c r="AB114" i="25"/>
  <c r="S135" i="25"/>
  <c r="T135" i="25" s="1"/>
  <c r="AB135" i="25"/>
  <c r="AI135" i="25"/>
  <c r="AJ135" i="25"/>
  <c r="S201" i="25"/>
  <c r="T201" i="25" s="1"/>
  <c r="AB201" i="25"/>
  <c r="W201" i="25"/>
  <c r="X201" i="25" s="1"/>
  <c r="AI201" i="25"/>
  <c r="AJ201" i="25"/>
  <c r="P201" i="25"/>
  <c r="Q201" i="25" s="1"/>
  <c r="AI133" i="25"/>
  <c r="AB133" i="25"/>
  <c r="AJ133" i="25"/>
  <c r="S133" i="25"/>
  <c r="T133" i="25" s="1"/>
  <c r="AB127" i="25"/>
  <c r="AJ127" i="25"/>
  <c r="S127" i="25"/>
  <c r="T127" i="25" s="1"/>
  <c r="W127" i="25"/>
  <c r="X127" i="25" s="1"/>
  <c r="AI127" i="25"/>
  <c r="P127" i="25"/>
  <c r="Q127" i="25" s="1"/>
  <c r="W179" i="25"/>
  <c r="X179" i="25" s="1"/>
  <c r="AI179" i="25"/>
  <c r="P179" i="25"/>
  <c r="AB179" i="25"/>
  <c r="S179" i="25"/>
  <c r="T179" i="25" s="1"/>
  <c r="AJ179" i="25"/>
  <c r="AB77" i="25"/>
  <c r="AJ77" i="25"/>
  <c r="S77" i="25"/>
  <c r="T77" i="25" s="1"/>
  <c r="AI77" i="25"/>
  <c r="W77" i="25"/>
  <c r="X77" i="25" s="1"/>
  <c r="P77" i="25"/>
  <c r="AJ185" i="25"/>
  <c r="AB185" i="25"/>
  <c r="S185" i="25"/>
  <c r="T185" i="25" s="1"/>
  <c r="AI185" i="25"/>
  <c r="AI102" i="25"/>
  <c r="W102" i="25"/>
  <c r="X102" i="25" s="1"/>
  <c r="P102" i="25"/>
  <c r="Q102" i="25" s="1"/>
  <c r="AB102" i="25"/>
  <c r="AJ102" i="25"/>
  <c r="S102" i="25"/>
  <c r="T102" i="25" s="1"/>
  <c r="AI116" i="25"/>
  <c r="S116" i="25"/>
  <c r="T116" i="25" s="1"/>
  <c r="AB116" i="25"/>
  <c r="AJ116" i="25"/>
  <c r="AB92" i="25"/>
  <c r="AJ92" i="25"/>
  <c r="S92" i="25"/>
  <c r="T92" i="25" s="1"/>
  <c r="AI92" i="25"/>
  <c r="AI138" i="25"/>
  <c r="AB138" i="25"/>
  <c r="AJ138" i="25"/>
  <c r="S138" i="25"/>
  <c r="T138" i="25" s="1"/>
  <c r="S222" i="25"/>
  <c r="T222" i="25" s="1"/>
  <c r="AI222" i="25"/>
  <c r="P222" i="25"/>
  <c r="Q222" i="25" s="1"/>
  <c r="AB222" i="25"/>
  <c r="AJ222" i="25"/>
  <c r="W222" i="25"/>
  <c r="X222" i="25" s="1"/>
  <c r="S137" i="25"/>
  <c r="T137" i="25" s="1"/>
  <c r="AB137" i="25"/>
  <c r="AJ137" i="25"/>
  <c r="AI137" i="25"/>
  <c r="AI144" i="25"/>
  <c r="AB144" i="25"/>
  <c r="AJ144" i="25"/>
  <c r="S144" i="25"/>
  <c r="T144" i="25" s="1"/>
  <c r="S175" i="25"/>
  <c r="T175" i="25" s="1"/>
  <c r="AI175" i="25"/>
  <c r="AJ175" i="25"/>
  <c r="W175" i="25"/>
  <c r="X175" i="25" s="1"/>
  <c r="P175" i="25"/>
  <c r="Q175" i="25" s="1"/>
  <c r="AB175" i="25"/>
  <c r="AI80" i="25"/>
  <c r="P80" i="25"/>
  <c r="AB80" i="25"/>
  <c r="S80" i="25"/>
  <c r="T80" i="25" s="1"/>
  <c r="AJ80" i="25"/>
  <c r="W80" i="25"/>
  <c r="X80" i="25" s="1"/>
  <c r="AI142" i="25"/>
  <c r="AB142" i="25"/>
  <c r="AJ142" i="25"/>
  <c r="S142" i="25"/>
  <c r="T142" i="25" s="1"/>
  <c r="S181" i="25"/>
  <c r="T181" i="25" s="1"/>
  <c r="AB181" i="25"/>
  <c r="P181" i="25"/>
  <c r="Q181" i="25" s="1"/>
  <c r="AJ181" i="25"/>
  <c r="AI181" i="25"/>
  <c r="W181" i="25"/>
  <c r="X181" i="25" s="1"/>
  <c r="S180" i="25"/>
  <c r="T180" i="25" s="1"/>
  <c r="AI180" i="25"/>
  <c r="AB180" i="25"/>
  <c r="P180" i="25"/>
  <c r="Q180" i="25" s="1"/>
  <c r="W180" i="25"/>
  <c r="X180" i="25" s="1"/>
  <c r="AJ180" i="25"/>
  <c r="N194" i="25"/>
  <c r="O194" i="25" s="1"/>
  <c r="U194" i="25"/>
  <c r="V194" i="25" s="1"/>
  <c r="U98" i="25"/>
  <c r="V98" i="25" s="1"/>
  <c r="N98" i="25"/>
  <c r="O98" i="25" s="1"/>
  <c r="U74" i="25"/>
  <c r="V74" i="25" s="1"/>
  <c r="N74" i="25"/>
  <c r="O74" i="25" s="1"/>
  <c r="U149" i="25"/>
  <c r="V149" i="25" s="1"/>
  <c r="N149" i="25"/>
  <c r="O149" i="25" s="1"/>
  <c r="AB169" i="25"/>
  <c r="AI169" i="25"/>
  <c r="AJ169" i="25"/>
  <c r="S169" i="25"/>
  <c r="T169" i="25" s="1"/>
  <c r="N53" i="25"/>
  <c r="O53" i="25" s="1"/>
  <c r="U53" i="25"/>
  <c r="V53" i="25" s="1"/>
  <c r="U75" i="25"/>
  <c r="V75" i="25" s="1"/>
  <c r="N75" i="25"/>
  <c r="O75" i="25" s="1"/>
  <c r="N145" i="25"/>
  <c r="O145" i="25" s="1"/>
  <c r="U145" i="25"/>
  <c r="V145" i="25" s="1"/>
  <c r="AJ125" i="25"/>
  <c r="AB125" i="25"/>
  <c r="W125" i="25"/>
  <c r="X125" i="25" s="1"/>
  <c r="S125" i="25"/>
  <c r="T125" i="25" s="1"/>
  <c r="AI125" i="25"/>
  <c r="P125" i="25"/>
  <c r="Q125" i="25" s="1"/>
  <c r="S167" i="25"/>
  <c r="T167" i="25" s="1"/>
  <c r="AJ167" i="25"/>
  <c r="AI167" i="25"/>
  <c r="AB167" i="25"/>
  <c r="AB183" i="25"/>
  <c r="AJ183" i="25"/>
  <c r="AI183" i="25"/>
  <c r="S183" i="25"/>
  <c r="T183" i="25" s="1"/>
  <c r="W183" i="25" s="1"/>
  <c r="X183" i="25" s="1"/>
  <c r="P183" i="25"/>
  <c r="W73" i="25"/>
  <c r="X73" i="25" s="1"/>
  <c r="P73" i="25"/>
  <c r="Q73" i="25" s="1"/>
  <c r="AB73" i="25"/>
  <c r="AJ73" i="25"/>
  <c r="S73" i="25"/>
  <c r="T73" i="25" s="1"/>
  <c r="AI73" i="25"/>
  <c r="U157" i="25"/>
  <c r="V157" i="25" s="1"/>
  <c r="N157" i="25"/>
  <c r="O157" i="25" s="1"/>
  <c r="AI221" i="25"/>
  <c r="S221" i="25"/>
  <c r="T221" i="25" s="1"/>
  <c r="AJ221" i="25"/>
  <c r="AB221" i="25"/>
  <c r="W221" i="25"/>
  <c r="X221" i="25" s="1"/>
  <c r="P221" i="25"/>
  <c r="Y81" i="25"/>
  <c r="U148" i="25"/>
  <c r="V148" i="25" s="1"/>
  <c r="N148" i="25"/>
  <c r="O148" i="25" s="1"/>
  <c r="U115" i="25"/>
  <c r="V115" i="25" s="1"/>
  <c r="N115" i="25"/>
  <c r="O115" i="25" s="1"/>
  <c r="Z129" i="25"/>
  <c r="AI90" i="25"/>
  <c r="AB90" i="25"/>
  <c r="AJ90" i="25"/>
  <c r="S90" i="25"/>
  <c r="T90" i="25" s="1"/>
  <c r="U73" i="25"/>
  <c r="V73" i="25" s="1"/>
  <c r="N73" i="25"/>
  <c r="O73" i="25" s="1"/>
  <c r="AB195" i="25"/>
  <c r="AJ195" i="25"/>
  <c r="W195" i="25"/>
  <c r="X195" i="25" s="1"/>
  <c r="S195" i="25"/>
  <c r="T195" i="25" s="1"/>
  <c r="AI195" i="25"/>
  <c r="P195" i="25"/>
  <c r="Q195" i="25" s="1"/>
  <c r="AB156" i="25"/>
  <c r="AJ156" i="25"/>
  <c r="S156" i="25"/>
  <c r="T156" i="25" s="1"/>
  <c r="AI156" i="25"/>
  <c r="P156" i="25"/>
  <c r="W156" i="25"/>
  <c r="X156" i="25" s="1"/>
  <c r="P76" i="25"/>
  <c r="S76" i="25"/>
  <c r="T76" i="25" s="1"/>
  <c r="AB76" i="25"/>
  <c r="AI76" i="25"/>
  <c r="W76" i="25"/>
  <c r="X76" i="25" s="1"/>
  <c r="AJ76" i="25"/>
  <c r="Y59" i="25"/>
  <c r="AI104" i="25"/>
  <c r="P104" i="25"/>
  <c r="AB104" i="25"/>
  <c r="S104" i="25"/>
  <c r="T104" i="25" s="1"/>
  <c r="AJ104" i="25"/>
  <c r="W104" i="25"/>
  <c r="X104" i="25" s="1"/>
  <c r="P130" i="25"/>
  <c r="AB130" i="25"/>
  <c r="AJ130" i="25"/>
  <c r="S130" i="25"/>
  <c r="T130" i="25" s="1"/>
  <c r="W130" i="25"/>
  <c r="X130" i="25" s="1"/>
  <c r="AI130" i="25"/>
  <c r="P63" i="25"/>
  <c r="AJ199" i="25"/>
  <c r="S199" i="25"/>
  <c r="T199" i="25" s="1"/>
  <c r="AI199" i="25"/>
  <c r="W199" i="25"/>
  <c r="X199" i="25" s="1"/>
  <c r="P199" i="25"/>
  <c r="AB199" i="25"/>
  <c r="U122" i="25"/>
  <c r="V122" i="25" s="1"/>
  <c r="N122" i="25"/>
  <c r="O122" i="25" s="1"/>
  <c r="AC107" i="25"/>
  <c r="AJ203" i="25"/>
  <c r="AB203" i="25"/>
  <c r="W203" i="25"/>
  <c r="X203" i="25" s="1"/>
  <c r="AI203" i="25"/>
  <c r="S203" i="25"/>
  <c r="T203" i="25" s="1"/>
  <c r="P203" i="25"/>
  <c r="Q203" i="25" s="1"/>
  <c r="K157" i="25"/>
  <c r="AC189" i="25"/>
  <c r="N79" i="25"/>
  <c r="O79" i="25" s="1"/>
  <c r="U79" i="25"/>
  <c r="V79" i="25" s="1"/>
  <c r="N203" i="25"/>
  <c r="O203" i="25" s="1"/>
  <c r="U203" i="25"/>
  <c r="V203" i="25" s="1"/>
  <c r="U128" i="25"/>
  <c r="V128" i="25" s="1"/>
  <c r="N128" i="25"/>
  <c r="O128" i="25" s="1"/>
  <c r="U131" i="25"/>
  <c r="V131" i="25" s="1"/>
  <c r="N131" i="25"/>
  <c r="O131" i="25" s="1"/>
  <c r="P131" i="25" s="1"/>
  <c r="Q131" i="25" s="1"/>
  <c r="N70" i="25"/>
  <c r="O70" i="25" s="1"/>
  <c r="U70" i="25"/>
  <c r="V70" i="25" s="1"/>
  <c r="N89" i="25"/>
  <c r="O89" i="25" s="1"/>
  <c r="P89" i="25" s="1"/>
  <c r="Q89" i="25" s="1"/>
  <c r="U89" i="25"/>
  <c r="V89" i="25" s="1"/>
  <c r="Y111" i="25"/>
  <c r="Z170" i="25"/>
  <c r="AE170" i="25" s="1"/>
  <c r="U57" i="25"/>
  <c r="V57" i="25" s="1"/>
  <c r="N57" i="25"/>
  <c r="O57" i="25" s="1"/>
  <c r="AI153" i="25"/>
  <c r="P153" i="25"/>
  <c r="AB153" i="25"/>
  <c r="AJ153" i="25"/>
  <c r="S153" i="25"/>
  <c r="T153" i="25" s="1"/>
  <c r="W153" i="25"/>
  <c r="X153" i="25" s="1"/>
  <c r="AB206" i="25"/>
  <c r="S206" i="25"/>
  <c r="T206" i="25" s="1"/>
  <c r="AI206" i="25"/>
  <c r="P206" i="25"/>
  <c r="Q206" i="25" s="1"/>
  <c r="AJ206" i="25"/>
  <c r="W206" i="25"/>
  <c r="X206" i="25" s="1"/>
  <c r="W146" i="25"/>
  <c r="X146" i="25" s="1"/>
  <c r="AI146" i="25"/>
  <c r="P146" i="25"/>
  <c r="AB146" i="25"/>
  <c r="S146" i="25"/>
  <c r="T146" i="25" s="1"/>
  <c r="AJ146" i="25"/>
  <c r="N184" i="25"/>
  <c r="O184" i="25" s="1"/>
  <c r="P184" i="25" s="1"/>
  <c r="Q184" i="25" s="1"/>
  <c r="U184" i="25"/>
  <c r="V184" i="25" s="1"/>
  <c r="U84" i="25"/>
  <c r="V84" i="25" s="1"/>
  <c r="N84" i="25"/>
  <c r="O84" i="25" s="1"/>
  <c r="P84" i="25" s="1"/>
  <c r="Q84" i="25" s="1"/>
  <c r="U214" i="25"/>
  <c r="V214" i="25" s="1"/>
  <c r="N214" i="25"/>
  <c r="O214" i="25" s="1"/>
  <c r="N125" i="25"/>
  <c r="O125" i="25" s="1"/>
  <c r="U125" i="25"/>
  <c r="V125" i="25" s="1"/>
  <c r="P215" i="25"/>
  <c r="Q215" i="25" s="1"/>
  <c r="S215" i="25"/>
  <c r="T215" i="25" s="1"/>
  <c r="W215" i="25" s="1"/>
  <c r="X215" i="25" s="1"/>
  <c r="AI215" i="25"/>
  <c r="AB215" i="25"/>
  <c r="AJ215" i="25"/>
  <c r="AI209" i="25"/>
  <c r="P209" i="25"/>
  <c r="AB209" i="25"/>
  <c r="S209" i="25"/>
  <c r="T209" i="25" s="1"/>
  <c r="W209" i="25" s="1"/>
  <c r="X209" i="25" s="1"/>
  <c r="AJ209" i="25"/>
  <c r="AI51" i="25"/>
  <c r="S51" i="25"/>
  <c r="T51" i="25" s="1"/>
  <c r="AB51" i="25"/>
  <c r="W51" i="25"/>
  <c r="X51" i="25" s="1"/>
  <c r="P51" i="25"/>
  <c r="AJ51" i="25"/>
  <c r="S119" i="25"/>
  <c r="T119" i="25" s="1"/>
  <c r="W119" i="25" s="1"/>
  <c r="X119" i="25" s="1"/>
  <c r="AI119" i="25"/>
  <c r="P119" i="25"/>
  <c r="Q119" i="25" s="1"/>
  <c r="AJ119" i="25"/>
  <c r="AB119" i="25"/>
  <c r="U95" i="25"/>
  <c r="V95" i="25" s="1"/>
  <c r="N95" i="25"/>
  <c r="O95" i="25" s="1"/>
  <c r="Y107" i="25"/>
  <c r="Y183" i="25"/>
  <c r="S60" i="25"/>
  <c r="T60" i="25" s="1"/>
  <c r="AI60" i="25"/>
  <c r="P60" i="25"/>
  <c r="Q60" i="25" s="1"/>
  <c r="AB60" i="25"/>
  <c r="AJ60" i="25"/>
  <c r="AI78" i="25"/>
  <c r="AJ78" i="25"/>
  <c r="AB78" i="25"/>
  <c r="W78" i="25"/>
  <c r="X78" i="25" s="1"/>
  <c r="P78" i="25"/>
  <c r="S78" i="25"/>
  <c r="T78" i="25" s="1"/>
  <c r="AI171" i="25"/>
  <c r="P171" i="25"/>
  <c r="W171" i="25"/>
  <c r="X171" i="25" s="1"/>
  <c r="S171" i="25"/>
  <c r="T171" i="25" s="1"/>
  <c r="AJ171" i="25"/>
  <c r="AB171" i="25"/>
  <c r="Y217" i="25"/>
  <c r="N58" i="25"/>
  <c r="O58" i="25" s="1"/>
  <c r="P58" i="25" s="1"/>
  <c r="Q58" i="25" s="1"/>
  <c r="U58" i="25"/>
  <c r="V58" i="25" s="1"/>
  <c r="S224" i="25"/>
  <c r="T224" i="25" s="1"/>
  <c r="AJ224" i="25"/>
  <c r="AI224" i="25"/>
  <c r="W224" i="25"/>
  <c r="X224" i="25" s="1"/>
  <c r="AB224" i="25"/>
  <c r="P224" i="25"/>
  <c r="Q224" i="25" s="1"/>
  <c r="AJ89" i="25"/>
  <c r="AB89" i="25"/>
  <c r="AI89" i="25"/>
  <c r="S89" i="25"/>
  <c r="T89" i="25" s="1"/>
  <c r="U160" i="25"/>
  <c r="V160" i="25" s="1"/>
  <c r="N160" i="25"/>
  <c r="O160" i="25" s="1"/>
  <c r="P160" i="25" s="1"/>
  <c r="Q160" i="25" s="1"/>
  <c r="Y101" i="25"/>
  <c r="AB147" i="25"/>
  <c r="AJ147" i="25"/>
  <c r="S147" i="25"/>
  <c r="T147" i="25" s="1"/>
  <c r="AI147" i="25"/>
  <c r="W147" i="25"/>
  <c r="X147" i="25" s="1"/>
  <c r="P147" i="25"/>
  <c r="N139" i="25"/>
  <c r="O139" i="25" s="1"/>
  <c r="P139" i="25" s="1"/>
  <c r="Q139" i="25" s="1"/>
  <c r="U139" i="25"/>
  <c r="V139" i="25" s="1"/>
  <c r="K194" i="25"/>
  <c r="Y209" i="25"/>
  <c r="Y171" i="25"/>
  <c r="U159" i="25"/>
  <c r="V159" i="25" s="1"/>
  <c r="N159" i="25"/>
  <c r="O159" i="25" s="1"/>
  <c r="P159" i="25" s="1"/>
  <c r="Q159" i="25" s="1"/>
  <c r="U96" i="25"/>
  <c r="V96" i="25" s="1"/>
  <c r="N96" i="25"/>
  <c r="O96" i="25" s="1"/>
  <c r="U71" i="25"/>
  <c r="V71" i="25" s="1"/>
  <c r="N71" i="25"/>
  <c r="O71" i="25" s="1"/>
  <c r="N117" i="25"/>
  <c r="O117" i="25" s="1"/>
  <c r="P117" i="25" s="1"/>
  <c r="Q117" i="25" s="1"/>
  <c r="U117" i="25"/>
  <c r="V117" i="25" s="1"/>
  <c r="S164" i="25"/>
  <c r="T164" i="25" s="1"/>
  <c r="W164" i="25" s="1"/>
  <c r="X164" i="25" s="1"/>
  <c r="P164" i="25"/>
  <c r="AI164" i="25"/>
  <c r="AJ164" i="25"/>
  <c r="AB164" i="25"/>
  <c r="K57" i="25"/>
  <c r="AC161" i="25"/>
  <c r="P163" i="25"/>
  <c r="P94" i="25"/>
  <c r="U186" i="25"/>
  <c r="V186" i="25" s="1"/>
  <c r="N186" i="25"/>
  <c r="O186" i="25" s="1"/>
  <c r="AB168" i="25"/>
  <c r="AJ168" i="25"/>
  <c r="AI168" i="25"/>
  <c r="S168" i="25"/>
  <c r="T168" i="25" s="1"/>
  <c r="S108" i="25"/>
  <c r="T108" i="25" s="1"/>
  <c r="W108" i="25" s="1"/>
  <c r="X108" i="25" s="1"/>
  <c r="AB108" i="25"/>
  <c r="P108" i="25"/>
  <c r="AJ108" i="25"/>
  <c r="AI108" i="25"/>
  <c r="P88" i="25"/>
  <c r="S131" i="25"/>
  <c r="T131" i="25" s="1"/>
  <c r="AI131" i="25"/>
  <c r="AB131" i="25"/>
  <c r="AJ131" i="25"/>
  <c r="N100" i="25"/>
  <c r="O100" i="25" s="1"/>
  <c r="U100" i="25"/>
  <c r="V100" i="25" s="1"/>
  <c r="U200" i="25"/>
  <c r="V200" i="25" s="1"/>
  <c r="N200" i="25"/>
  <c r="O200" i="25" s="1"/>
  <c r="AI216" i="25"/>
  <c r="AJ216" i="25"/>
  <c r="S216" i="25"/>
  <c r="T216" i="25" s="1"/>
  <c r="AB216" i="25"/>
  <c r="N213" i="25"/>
  <c r="O213" i="25" s="1"/>
  <c r="U213" i="25"/>
  <c r="V213" i="25" s="1"/>
  <c r="AB96" i="25"/>
  <c r="AJ96" i="25"/>
  <c r="W96" i="25"/>
  <c r="X96" i="25" s="1"/>
  <c r="S96" i="25"/>
  <c r="T96" i="25" s="1"/>
  <c r="P96" i="25"/>
  <c r="Q96" i="25" s="1"/>
  <c r="AI96" i="25"/>
  <c r="AB184" i="25"/>
  <c r="AI184" i="25"/>
  <c r="S184" i="25"/>
  <c r="T184" i="25" s="1"/>
  <c r="AJ184" i="25"/>
  <c r="W103" i="25"/>
  <c r="X103" i="25" s="1"/>
  <c r="P103" i="25"/>
  <c r="AI103" i="25"/>
  <c r="S103" i="25"/>
  <c r="T103" i="25" s="1"/>
  <c r="AJ103" i="25"/>
  <c r="AB103" i="25"/>
  <c r="K149" i="25"/>
  <c r="AI214" i="25"/>
  <c r="S214" i="25"/>
  <c r="T214" i="25" s="1"/>
  <c r="AB214" i="25"/>
  <c r="AJ214" i="25"/>
  <c r="N191" i="25"/>
  <c r="O191" i="25" s="1"/>
  <c r="U191" i="25"/>
  <c r="V191" i="25" s="1"/>
  <c r="U177" i="25"/>
  <c r="V177" i="25" s="1"/>
  <c r="N177" i="25"/>
  <c r="O177" i="25" s="1"/>
  <c r="U178" i="25"/>
  <c r="V178" i="25" s="1"/>
  <c r="N178" i="25"/>
  <c r="O178" i="25" s="1"/>
  <c r="U55" i="25"/>
  <c r="V55" i="25" s="1"/>
  <c r="N55" i="25"/>
  <c r="O55" i="25" s="1"/>
  <c r="N223" i="25"/>
  <c r="O223" i="25" s="1"/>
  <c r="U223" i="25"/>
  <c r="V223" i="25" s="1"/>
  <c r="N181" i="25"/>
  <c r="O181" i="25" s="1"/>
  <c r="U181" i="25"/>
  <c r="V181" i="25" s="1"/>
  <c r="AI99" i="25"/>
  <c r="AB99" i="25"/>
  <c r="P99" i="25"/>
  <c r="AJ99" i="25"/>
  <c r="S99" i="25"/>
  <c r="T99" i="25" s="1"/>
  <c r="W99" i="25"/>
  <c r="X99" i="25" s="1"/>
  <c r="W56" i="25"/>
  <c r="X56" i="25" s="1"/>
  <c r="S56" i="25"/>
  <c r="T56" i="25" s="1"/>
  <c r="AJ56" i="25"/>
  <c r="AI56" i="25"/>
  <c r="P56" i="25"/>
  <c r="AB56" i="25"/>
  <c r="AJ117" i="25"/>
  <c r="AI117" i="25"/>
  <c r="AB117" i="25"/>
  <c r="S117" i="25"/>
  <c r="T117" i="25" s="1"/>
  <c r="AB212" i="25"/>
  <c r="AJ212" i="25"/>
  <c r="P212" i="25"/>
  <c r="Q212" i="25" s="1"/>
  <c r="S212" i="25"/>
  <c r="T212" i="25" s="1"/>
  <c r="W212" i="25" s="1"/>
  <c r="X212" i="25" s="1"/>
  <c r="AI212" i="25"/>
  <c r="AC192" i="25"/>
  <c r="U201" i="25"/>
  <c r="V201" i="25" s="1"/>
  <c r="N201" i="25"/>
  <c r="O201" i="25" s="1"/>
  <c r="U169" i="25"/>
  <c r="V169" i="25" s="1"/>
  <c r="N169" i="25"/>
  <c r="O169" i="25" s="1"/>
  <c r="AI162" i="25"/>
  <c r="AJ162" i="25"/>
  <c r="S162" i="25"/>
  <c r="T162" i="25" s="1"/>
  <c r="W162" i="25" s="1"/>
  <c r="X162" i="25" s="1"/>
  <c r="P162" i="25"/>
  <c r="AB162" i="25"/>
  <c r="U165" i="25"/>
  <c r="V165" i="25" s="1"/>
  <c r="N165" i="25"/>
  <c r="O165" i="25" s="1"/>
  <c r="AI211" i="25"/>
  <c r="AB211" i="25"/>
  <c r="S211" i="25"/>
  <c r="T211" i="25" s="1"/>
  <c r="W211" i="25" s="1"/>
  <c r="X211" i="25" s="1"/>
  <c r="P211" i="25"/>
  <c r="Q211" i="25" s="1"/>
  <c r="AJ211" i="25"/>
  <c r="Z134" i="25"/>
  <c r="AE134" i="25" s="1"/>
  <c r="AI124" i="25"/>
  <c r="S124" i="25"/>
  <c r="T124" i="25" s="1"/>
  <c r="AB124" i="25"/>
  <c r="AJ124" i="25"/>
  <c r="P124" i="25"/>
  <c r="Q124" i="25" s="1"/>
  <c r="W124" i="25"/>
  <c r="X124" i="25" s="1"/>
  <c r="U137" i="25"/>
  <c r="V137" i="25" s="1"/>
  <c r="N137" i="25"/>
  <c r="O137" i="25" s="1"/>
  <c r="P137" i="25" s="1"/>
  <c r="Q137" i="25" s="1"/>
  <c r="N87" i="25"/>
  <c r="O87" i="25" s="1"/>
  <c r="U87" i="25"/>
  <c r="V87" i="25" s="1"/>
  <c r="U106" i="25"/>
  <c r="V106" i="25" s="1"/>
  <c r="N106" i="25"/>
  <c r="O106" i="25" s="1"/>
  <c r="P106" i="25" s="1"/>
  <c r="Q106" i="25" s="1"/>
  <c r="Y221" i="25"/>
  <c r="AC63" i="25"/>
  <c r="S166" i="25"/>
  <c r="T166" i="25" s="1"/>
  <c r="W166" i="25" s="1"/>
  <c r="X166" i="25" s="1"/>
  <c r="AI166" i="25"/>
  <c r="AB166" i="25"/>
  <c r="P166" i="25"/>
  <c r="Q166" i="25" s="1"/>
  <c r="AJ166" i="25"/>
  <c r="U65" i="25"/>
  <c r="V65" i="25" s="1"/>
  <c r="N65" i="25"/>
  <c r="O65" i="25" s="1"/>
  <c r="U188" i="25"/>
  <c r="V188" i="25" s="1"/>
  <c r="N188" i="25"/>
  <c r="O188" i="25" s="1"/>
  <c r="S139" i="25"/>
  <c r="T139" i="25" s="1"/>
  <c r="AI139" i="25"/>
  <c r="AB139" i="25"/>
  <c r="AJ139" i="25"/>
  <c r="AI70" i="25"/>
  <c r="AJ70" i="25"/>
  <c r="W70" i="25"/>
  <c r="X70" i="25" s="1"/>
  <c r="S70" i="25"/>
  <c r="T70" i="25" s="1"/>
  <c r="AB70" i="25"/>
  <c r="P70" i="25"/>
  <c r="P54" i="25"/>
  <c r="Q54" i="25" s="1"/>
  <c r="S54" i="25"/>
  <c r="T54" i="25" s="1"/>
  <c r="W54" i="25"/>
  <c r="X54" i="25" s="1"/>
  <c r="AB54" i="25"/>
  <c r="AI54" i="25"/>
  <c r="AJ54" i="25"/>
  <c r="Y156" i="25"/>
  <c r="Y120" i="25"/>
  <c r="AC81" i="25"/>
  <c r="AI71" i="25"/>
  <c r="S71" i="25"/>
  <c r="T71" i="25" s="1"/>
  <c r="AB71" i="25"/>
  <c r="AJ71" i="25"/>
  <c r="W71" i="25"/>
  <c r="X71" i="25" s="1"/>
  <c r="P71" i="25"/>
  <c r="Q71" i="25" s="1"/>
  <c r="Y104" i="25"/>
  <c r="K55" i="25"/>
  <c r="AB118" i="25"/>
  <c r="AJ118" i="25"/>
  <c r="S118" i="25"/>
  <c r="T118" i="25" s="1"/>
  <c r="W118" i="25" s="1"/>
  <c r="X118" i="25" s="1"/>
  <c r="P118" i="25"/>
  <c r="AI118" i="25"/>
  <c r="Y189" i="25"/>
  <c r="AJ158" i="25"/>
  <c r="S158" i="25"/>
  <c r="T158" i="25" s="1"/>
  <c r="AI158" i="25"/>
  <c r="AB158" i="25"/>
  <c r="AB69" i="25"/>
  <c r="P69" i="25"/>
  <c r="S69" i="25"/>
  <c r="T69" i="25" s="1"/>
  <c r="W69" i="25" s="1"/>
  <c r="X69" i="25" s="1"/>
  <c r="AI69" i="25"/>
  <c r="AJ69" i="25"/>
  <c r="AB187" i="25"/>
  <c r="AJ187" i="25"/>
  <c r="AI187" i="25"/>
  <c r="P187" i="25"/>
  <c r="Q187" i="25" s="1"/>
  <c r="S187" i="25"/>
  <c r="T187" i="25" s="1"/>
  <c r="W187" i="25" s="1"/>
  <c r="X187" i="25" s="1"/>
  <c r="U182" i="25"/>
  <c r="V182" i="25" s="1"/>
  <c r="N182" i="25"/>
  <c r="O182" i="25" s="1"/>
  <c r="W174" i="25"/>
  <c r="X174" i="25" s="1"/>
  <c r="AI174" i="25"/>
  <c r="AB174" i="25"/>
  <c r="AJ174" i="25"/>
  <c r="P174" i="25"/>
  <c r="S174" i="25"/>
  <c r="T174" i="25" s="1"/>
  <c r="AJ106" i="25"/>
  <c r="AB106" i="25"/>
  <c r="S106" i="25"/>
  <c r="T106" i="25" s="1"/>
  <c r="AI106" i="25"/>
  <c r="S86" i="25"/>
  <c r="T86" i="25" s="1"/>
  <c r="AJ86" i="25"/>
  <c r="AI86" i="25"/>
  <c r="AB86" i="25"/>
  <c r="AI136" i="25"/>
  <c r="P136" i="25"/>
  <c r="AB136" i="25"/>
  <c r="AJ136" i="25"/>
  <c r="S136" i="25"/>
  <c r="T136" i="25" s="1"/>
  <c r="W136" i="25" s="1"/>
  <c r="X136" i="25" s="1"/>
  <c r="S122" i="25"/>
  <c r="T122" i="25" s="1"/>
  <c r="AJ122" i="25"/>
  <c r="W122" i="25"/>
  <c r="X122" i="25" s="1"/>
  <c r="AI122" i="25"/>
  <c r="P122" i="25"/>
  <c r="Q122" i="25" s="1"/>
  <c r="AB122" i="25"/>
  <c r="N61" i="25"/>
  <c r="O61" i="25" s="1"/>
  <c r="U61" i="25"/>
  <c r="V61" i="25" s="1"/>
  <c r="U219" i="25"/>
  <c r="V219" i="25" s="1"/>
  <c r="N219" i="25"/>
  <c r="O219" i="25" s="1"/>
  <c r="N168" i="25"/>
  <c r="O168" i="25" s="1"/>
  <c r="U168" i="25"/>
  <c r="V168" i="25" s="1"/>
  <c r="AI110" i="25"/>
  <c r="P110" i="25"/>
  <c r="AB110" i="25"/>
  <c r="AJ110" i="25"/>
  <c r="S110" i="25"/>
  <c r="T110" i="25" s="1"/>
  <c r="W110" i="25" s="1"/>
  <c r="X110" i="25" s="1"/>
  <c r="K213" i="25"/>
  <c r="K178" i="25"/>
  <c r="S132" i="25"/>
  <c r="T132" i="25" s="1"/>
  <c r="W132" i="25" s="1"/>
  <c r="X132" i="25" s="1"/>
  <c r="AJ132" i="25"/>
  <c r="P132" i="25"/>
  <c r="Q132" i="25" s="1"/>
  <c r="AI132" i="25"/>
  <c r="AB132" i="25"/>
  <c r="AI190" i="25"/>
  <c r="AB190" i="25"/>
  <c r="AJ190" i="25"/>
  <c r="S190" i="25"/>
  <c r="T190" i="25" s="1"/>
  <c r="Y72" i="25"/>
  <c r="Y170" i="25"/>
  <c r="U220" i="25"/>
  <c r="V220" i="25" s="1"/>
  <c r="N220" i="25"/>
  <c r="O220" i="25" s="1"/>
  <c r="Y161" i="25"/>
  <c r="K61" i="25"/>
  <c r="N180" i="25"/>
  <c r="O180" i="25" s="1"/>
  <c r="U180" i="25"/>
  <c r="V180" i="25" s="1"/>
  <c r="U190" i="25"/>
  <c r="V190" i="25" s="1"/>
  <c r="N190" i="25"/>
  <c r="O190" i="25" s="1"/>
  <c r="P123" i="25"/>
  <c r="Q123" i="25" s="1"/>
  <c r="W123" i="25"/>
  <c r="X123" i="25" s="1"/>
  <c r="AI123" i="25"/>
  <c r="AB123" i="25"/>
  <c r="S123" i="25"/>
  <c r="T123" i="25" s="1"/>
  <c r="AJ123" i="25"/>
  <c r="Z198" i="25"/>
  <c r="K53" i="25"/>
  <c r="Y166" i="25"/>
  <c r="N66" i="25"/>
  <c r="O66" i="25" s="1"/>
  <c r="U66" i="25"/>
  <c r="V66" i="25" s="1"/>
  <c r="N204" i="25"/>
  <c r="O204" i="25" s="1"/>
  <c r="U204" i="25"/>
  <c r="V204" i="25" s="1"/>
  <c r="AB159" i="25"/>
  <c r="AI159" i="25"/>
  <c r="AJ159" i="25"/>
  <c r="S159" i="25"/>
  <c r="T159" i="25" s="1"/>
  <c r="U90" i="25"/>
  <c r="V90" i="25" s="1"/>
  <c r="N90" i="25"/>
  <c r="O90" i="25" s="1"/>
  <c r="P90" i="25" s="1"/>
  <c r="K177" i="25"/>
  <c r="P107" i="25"/>
  <c r="U172" i="25"/>
  <c r="V172" i="25" s="1"/>
  <c r="N172" i="25"/>
  <c r="O172" i="25" s="1"/>
  <c r="U208" i="25"/>
  <c r="V208" i="25" s="1"/>
  <c r="N208" i="25"/>
  <c r="O208" i="25" s="1"/>
  <c r="P208" i="25" s="1"/>
  <c r="Q208" i="25" s="1"/>
  <c r="K66" i="25"/>
  <c r="N216" i="25"/>
  <c r="O216" i="25" s="1"/>
  <c r="U216" i="25"/>
  <c r="V216" i="25" s="1"/>
  <c r="U62" i="25"/>
  <c r="V62" i="25" s="1"/>
  <c r="N62" i="25"/>
  <c r="O62" i="25" s="1"/>
  <c r="K200" i="25"/>
  <c r="N143" i="25"/>
  <c r="O143" i="25" s="1"/>
  <c r="P143" i="25" s="1"/>
  <c r="Q143" i="25" s="1"/>
  <c r="U143" i="25"/>
  <c r="V143" i="25" s="1"/>
  <c r="S152" i="25"/>
  <c r="T152" i="25" s="1"/>
  <c r="W152" i="25"/>
  <c r="X152" i="25" s="1"/>
  <c r="AI152" i="25"/>
  <c r="AJ152" i="25"/>
  <c r="AB152" i="25"/>
  <c r="P152" i="25"/>
  <c r="N195" i="25"/>
  <c r="O195" i="25" s="1"/>
  <c r="U195" i="25"/>
  <c r="V195" i="25" s="1"/>
  <c r="Q176" i="25"/>
  <c r="AB82" i="25"/>
  <c r="AJ82" i="25"/>
  <c r="S82" i="25"/>
  <c r="T82" i="25" s="1"/>
  <c r="AI82" i="25"/>
  <c r="U68" i="25"/>
  <c r="V68" i="25" s="1"/>
  <c r="N68" i="25"/>
  <c r="O68" i="25" s="1"/>
  <c r="AJ58" i="25"/>
  <c r="AI58" i="25"/>
  <c r="S58" i="25"/>
  <c r="T58" i="25" s="1"/>
  <c r="AB58" i="25"/>
  <c r="AB218" i="25"/>
  <c r="AJ218" i="25"/>
  <c r="AI218" i="25"/>
  <c r="S218" i="25"/>
  <c r="T218" i="25" s="1"/>
  <c r="AJ210" i="25"/>
  <c r="S210" i="25"/>
  <c r="T210" i="25" s="1"/>
  <c r="W210" i="25" s="1"/>
  <c r="X210" i="25" s="1"/>
  <c r="P210" i="25"/>
  <c r="Q210" i="25" s="1"/>
  <c r="AI210" i="25"/>
  <c r="AB210" i="25"/>
  <c r="N205" i="25"/>
  <c r="O205" i="25" s="1"/>
  <c r="U205" i="25"/>
  <c r="V205" i="25" s="1"/>
  <c r="N114" i="25"/>
  <c r="O114" i="25" s="1"/>
  <c r="U114" i="25"/>
  <c r="V114" i="25" s="1"/>
  <c r="AJ196" i="25"/>
  <c r="P196" i="25"/>
  <c r="S196" i="25"/>
  <c r="T196" i="25" s="1"/>
  <c r="W196" i="25"/>
  <c r="X196" i="25" s="1"/>
  <c r="AI196" i="25"/>
  <c r="AB196" i="25"/>
  <c r="U150" i="25"/>
  <c r="V150" i="25" s="1"/>
  <c r="N150" i="25"/>
  <c r="O150" i="25" s="1"/>
  <c r="AJ197" i="25"/>
  <c r="W197" i="25"/>
  <c r="X197" i="25" s="1"/>
  <c r="AI197" i="25"/>
  <c r="P197" i="25"/>
  <c r="S197" i="25"/>
  <c r="T197" i="25" s="1"/>
  <c r="AB197" i="25"/>
  <c r="N144" i="25"/>
  <c r="O144" i="25" s="1"/>
  <c r="U144" i="25"/>
  <c r="V144" i="25" s="1"/>
  <c r="K145" i="25"/>
  <c r="O10" i="25" s="1"/>
  <c r="S101" i="25"/>
  <c r="T101" i="25" s="1"/>
  <c r="W101" i="25"/>
  <c r="X101" i="25" s="1"/>
  <c r="AI101" i="25"/>
  <c r="P101" i="25"/>
  <c r="AB101" i="25"/>
  <c r="AJ101" i="25"/>
  <c r="N92" i="25"/>
  <c r="O92" i="25" s="1"/>
  <c r="P92" i="25" s="1"/>
  <c r="U92" i="25"/>
  <c r="V92" i="25" s="1"/>
  <c r="K65" i="25"/>
  <c r="N126" i="25"/>
  <c r="O126" i="25" s="1"/>
  <c r="U126" i="25"/>
  <c r="V126" i="25" s="1"/>
  <c r="N54" i="25"/>
  <c r="O54" i="25" s="1"/>
  <c r="U54" i="25"/>
  <c r="V54" i="25" s="1"/>
  <c r="W172" i="25"/>
  <c r="X172" i="25" s="1"/>
  <c r="AB172" i="25"/>
  <c r="AJ172" i="25"/>
  <c r="AI172" i="25"/>
  <c r="S172" i="25"/>
  <c r="T172" i="25" s="1"/>
  <c r="P172" i="25"/>
  <c r="N103" i="25"/>
  <c r="O103" i="25" s="1"/>
  <c r="U103" i="25"/>
  <c r="V103" i="25" s="1"/>
  <c r="K74" i="25"/>
  <c r="AC129" i="25"/>
  <c r="U127" i="25"/>
  <c r="V127" i="25" s="1"/>
  <c r="N127" i="25"/>
  <c r="O127" i="25" s="1"/>
  <c r="K100" i="25"/>
  <c r="K98" i="25"/>
  <c r="S84" i="25"/>
  <c r="T84" i="25" s="1"/>
  <c r="AI84" i="25"/>
  <c r="AJ84" i="25"/>
  <c r="AB84" i="25"/>
  <c r="N167" i="25"/>
  <c r="O167" i="25" s="1"/>
  <c r="U167" i="25"/>
  <c r="V167" i="25" s="1"/>
  <c r="Y51" i="25"/>
  <c r="AC193" i="25"/>
  <c r="S52" i="25"/>
  <c r="T52" i="25" s="1"/>
  <c r="P52" i="25"/>
  <c r="W52" i="25"/>
  <c r="X52" i="25" s="1"/>
  <c r="AJ52" i="25"/>
  <c r="AB52" i="25"/>
  <c r="AI52" i="25"/>
  <c r="N153" i="25"/>
  <c r="O153" i="25" s="1"/>
  <c r="U153" i="25"/>
  <c r="V153" i="25" s="1"/>
  <c r="N112" i="25"/>
  <c r="O112" i="25" s="1"/>
  <c r="U112" i="25"/>
  <c r="V112" i="25" s="1"/>
  <c r="W173" i="25"/>
  <c r="X173" i="25" s="1"/>
  <c r="AI173" i="25"/>
  <c r="S173" i="25"/>
  <c r="T173" i="25" s="1"/>
  <c r="AJ173" i="25"/>
  <c r="AB173" i="25"/>
  <c r="P173" i="25"/>
  <c r="Q173" i="25" s="1"/>
  <c r="W128" i="25"/>
  <c r="X128" i="25" s="1"/>
  <c r="P128" i="25"/>
  <c r="Q128" i="25" s="1"/>
  <c r="AB128" i="25"/>
  <c r="AJ128" i="25"/>
  <c r="S128" i="25"/>
  <c r="T128" i="25" s="1"/>
  <c r="AI128" i="25"/>
  <c r="U179" i="25"/>
  <c r="V179" i="25" s="1"/>
  <c r="N179" i="25"/>
  <c r="O179" i="25" s="1"/>
  <c r="N82" i="25"/>
  <c r="O82" i="25" s="1"/>
  <c r="U82" i="25"/>
  <c r="V82" i="25" s="1"/>
  <c r="AI143" i="25"/>
  <c r="S143" i="25"/>
  <c r="T143" i="25" s="1"/>
  <c r="AJ143" i="25"/>
  <c r="AB143" i="25"/>
  <c r="Y85" i="25"/>
  <c r="K205" i="25"/>
  <c r="K75" i="25"/>
  <c r="K115" i="25"/>
  <c r="O9" i="25" s="1"/>
  <c r="P81" i="25"/>
  <c r="N147" i="25"/>
  <c r="O147" i="25" s="1"/>
  <c r="U147" i="25"/>
  <c r="V147" i="25" s="1"/>
  <c r="Q202" i="25"/>
  <c r="Y52" i="25"/>
  <c r="N207" i="25"/>
  <c r="O207" i="25" s="1"/>
  <c r="U207" i="25"/>
  <c r="V207" i="25" s="1"/>
  <c r="Y152" i="25"/>
  <c r="K165" i="25"/>
  <c r="Y192" i="25"/>
  <c r="AB151" i="25"/>
  <c r="AJ151" i="25"/>
  <c r="W151" i="25"/>
  <c r="X151" i="25" s="1"/>
  <c r="AI151" i="25"/>
  <c r="S151" i="25"/>
  <c r="T151" i="25" s="1"/>
  <c r="P151" i="25"/>
  <c r="U67" i="25"/>
  <c r="V67" i="25" s="1"/>
  <c r="N67" i="25"/>
  <c r="O67" i="25" s="1"/>
  <c r="P67" i="25" s="1"/>
  <c r="Q67" i="25" s="1"/>
  <c r="S217" i="25"/>
  <c r="T217" i="25" s="1"/>
  <c r="W217" i="25" s="1"/>
  <c r="X217" i="25" s="1"/>
  <c r="AI217" i="25"/>
  <c r="AJ217" i="25"/>
  <c r="AB217" i="25"/>
  <c r="P217" i="25"/>
  <c r="Q217" i="25" s="1"/>
  <c r="AC94" i="25"/>
  <c r="W204" i="25"/>
  <c r="X204" i="25" s="1"/>
  <c r="AI204" i="25"/>
  <c r="AB204" i="25"/>
  <c r="AJ204" i="25"/>
  <c r="P204" i="25"/>
  <c r="Q204" i="25" s="1"/>
  <c r="S204" i="25"/>
  <c r="T204" i="25" s="1"/>
  <c r="N175" i="25"/>
  <c r="O175" i="25" s="1"/>
  <c r="U175" i="25"/>
  <c r="V175" i="25" s="1"/>
  <c r="N135" i="25"/>
  <c r="O135" i="25" s="1"/>
  <c r="U135" i="25"/>
  <c r="V135" i="25" s="1"/>
  <c r="AJ223" i="25"/>
  <c r="P223" i="25"/>
  <c r="Q223" i="25" s="1"/>
  <c r="W223" i="25"/>
  <c r="X223" i="25" s="1"/>
  <c r="AI223" i="25"/>
  <c r="AB223" i="25"/>
  <c r="S223" i="25"/>
  <c r="T223" i="25" s="1"/>
  <c r="S67" i="25"/>
  <c r="T67" i="25" s="1"/>
  <c r="AI67" i="25"/>
  <c r="AB67" i="25"/>
  <c r="AJ67" i="25"/>
  <c r="N138" i="25"/>
  <c r="O138" i="25" s="1"/>
  <c r="U138" i="25"/>
  <c r="V138" i="25" s="1"/>
  <c r="S188" i="25"/>
  <c r="T188" i="25" s="1"/>
  <c r="AI188" i="25"/>
  <c r="AB188" i="25"/>
  <c r="AJ188" i="25"/>
  <c r="AB207" i="25"/>
  <c r="S207" i="25"/>
  <c r="T207" i="25" s="1"/>
  <c r="AJ207" i="25"/>
  <c r="P207" i="25"/>
  <c r="W207" i="25"/>
  <c r="X207" i="25" s="1"/>
  <c r="AI207" i="25"/>
  <c r="U93" i="25"/>
  <c r="V93" i="25" s="1"/>
  <c r="N93" i="25"/>
  <c r="O93" i="25" s="1"/>
  <c r="AC88" i="25"/>
  <c r="Z193" i="25"/>
  <c r="AA193" i="25" s="1"/>
  <c r="K93" i="25"/>
  <c r="N158" i="25"/>
  <c r="O158" i="25" s="1"/>
  <c r="P158" i="25" s="1"/>
  <c r="Q158" i="25" s="1"/>
  <c r="U158" i="25"/>
  <c r="V158" i="25" s="1"/>
  <c r="N121" i="25"/>
  <c r="O121" i="25" s="1"/>
  <c r="U121" i="25"/>
  <c r="V121" i="25" s="1"/>
  <c r="K186" i="25"/>
  <c r="U218" i="25"/>
  <c r="V218" i="25" s="1"/>
  <c r="N218" i="25"/>
  <c r="O218" i="25" s="1"/>
  <c r="AB62" i="25"/>
  <c r="AJ62" i="25"/>
  <c r="S62" i="25"/>
  <c r="T62" i="25" s="1"/>
  <c r="AI62" i="25"/>
  <c r="W150" i="25"/>
  <c r="X150" i="25" s="1"/>
  <c r="S150" i="25"/>
  <c r="T150" i="25" s="1"/>
  <c r="AJ150" i="25"/>
  <c r="P150" i="25"/>
  <c r="AB150" i="25"/>
  <c r="AI150" i="25"/>
  <c r="U77" i="25"/>
  <c r="V77" i="25" s="1"/>
  <c r="N77" i="25"/>
  <c r="O77" i="25" s="1"/>
  <c r="AJ220" i="25"/>
  <c r="AI220" i="25"/>
  <c r="AB220" i="25"/>
  <c r="P220" i="25"/>
  <c r="Q220" i="25" s="1"/>
  <c r="W220" i="25"/>
  <c r="X220" i="25" s="1"/>
  <c r="S220" i="25"/>
  <c r="T220" i="25" s="1"/>
  <c r="U97" i="25"/>
  <c r="V97" i="25" s="1"/>
  <c r="N97" i="25"/>
  <c r="O97" i="25" s="1"/>
  <c r="AC202" i="25"/>
  <c r="N185" i="25"/>
  <c r="O185" i="25" s="1"/>
  <c r="U185" i="25"/>
  <c r="V185" i="25" s="1"/>
  <c r="W185" i="25" s="1"/>
  <c r="X185" i="25" s="1"/>
  <c r="AB140" i="25"/>
  <c r="AJ140" i="25"/>
  <c r="AI140" i="25"/>
  <c r="S140" i="25"/>
  <c r="T140" i="25" s="1"/>
  <c r="S111" i="25"/>
  <c r="T111" i="25" s="1"/>
  <c r="W111" i="25" s="1"/>
  <c r="X111" i="25" s="1"/>
  <c r="AI111" i="25"/>
  <c r="P111" i="25"/>
  <c r="Q111" i="25" s="1"/>
  <c r="AJ111" i="25"/>
  <c r="AB111" i="25"/>
  <c r="N102" i="25"/>
  <c r="O102" i="25" s="1"/>
  <c r="U102" i="25"/>
  <c r="V102" i="25" s="1"/>
  <c r="S112" i="25"/>
  <c r="T112" i="25" s="1"/>
  <c r="AI112" i="25"/>
  <c r="AJ112" i="25"/>
  <c r="AB112" i="25"/>
  <c r="Z161" i="25"/>
  <c r="N116" i="25"/>
  <c r="O116" i="25" s="1"/>
  <c r="P116" i="25" s="1"/>
  <c r="U116" i="25"/>
  <c r="V116" i="25" s="1"/>
  <c r="U142" i="25"/>
  <c r="V142" i="25" s="1"/>
  <c r="N142" i="25"/>
  <c r="O142" i="25" s="1"/>
  <c r="U113" i="25"/>
  <c r="V113" i="25" s="1"/>
  <c r="N113" i="25"/>
  <c r="O113" i="25" s="1"/>
  <c r="W154" i="25"/>
  <c r="X154" i="25" s="1"/>
  <c r="AI154" i="25"/>
  <c r="S154" i="25"/>
  <c r="T154" i="25" s="1"/>
  <c r="AJ154" i="25"/>
  <c r="P154" i="25"/>
  <c r="Q154" i="25" s="1"/>
  <c r="AB154" i="25"/>
  <c r="W105" i="25"/>
  <c r="X105" i="25" s="1"/>
  <c r="AI105" i="25"/>
  <c r="AJ105" i="25"/>
  <c r="P105" i="25"/>
  <c r="Q105" i="25" s="1"/>
  <c r="S105" i="25"/>
  <c r="T105" i="25" s="1"/>
  <c r="AB105" i="25"/>
  <c r="S219" i="25"/>
  <c r="T219" i="25" s="1"/>
  <c r="W219" i="25"/>
  <c r="X219" i="25" s="1"/>
  <c r="AI219" i="25"/>
  <c r="P219" i="25"/>
  <c r="AJ219" i="25"/>
  <c r="AB219" i="25"/>
  <c r="S59" i="25"/>
  <c r="T59" i="25" s="1"/>
  <c r="W59" i="25" s="1"/>
  <c r="X59" i="25" s="1"/>
  <c r="P59" i="25"/>
  <c r="Q59" i="25" s="1"/>
  <c r="AI59" i="25"/>
  <c r="AJ59" i="25"/>
  <c r="AB59" i="25"/>
  <c r="U222" i="25"/>
  <c r="V222" i="25" s="1"/>
  <c r="N222" i="25"/>
  <c r="O222" i="25" s="1"/>
  <c r="S83" i="25"/>
  <c r="T83" i="25" s="1"/>
  <c r="AI83" i="25"/>
  <c r="AB83" i="25"/>
  <c r="AJ83" i="25"/>
  <c r="AC198" i="25"/>
  <c r="U141" i="25"/>
  <c r="V141" i="25" s="1"/>
  <c r="N141" i="25"/>
  <c r="O141" i="25" s="1"/>
  <c r="AC134" i="25"/>
  <c r="P155" i="25"/>
  <c r="AI155" i="25"/>
  <c r="W155" i="25"/>
  <c r="X155" i="25" s="1"/>
  <c r="AB155" i="25"/>
  <c r="AJ155" i="25"/>
  <c r="S155" i="25"/>
  <c r="T155" i="25" s="1"/>
  <c r="P120" i="25"/>
  <c r="Q120" i="25" s="1"/>
  <c r="AB120" i="25"/>
  <c r="AI120" i="25"/>
  <c r="S120" i="25"/>
  <c r="T120" i="25" s="1"/>
  <c r="W120" i="25" s="1"/>
  <c r="X120" i="25" s="1"/>
  <c r="AJ120" i="25"/>
  <c r="AI148" i="25"/>
  <c r="P148" i="25"/>
  <c r="AJ148" i="25"/>
  <c r="AB148" i="25"/>
  <c r="S148" i="25"/>
  <c r="T148" i="25" s="1"/>
  <c r="W148" i="25"/>
  <c r="X148" i="25" s="1"/>
  <c r="AI64" i="25"/>
  <c r="AB64" i="25"/>
  <c r="AJ64" i="25"/>
  <c r="S64" i="25"/>
  <c r="T64" i="25" s="1"/>
  <c r="W64" i="25" s="1"/>
  <c r="X64" i="25" s="1"/>
  <c r="P64" i="25"/>
  <c r="Q64" i="25" s="1"/>
  <c r="AI191" i="25"/>
  <c r="P191" i="25"/>
  <c r="Q191" i="25" s="1"/>
  <c r="AB191" i="25"/>
  <c r="AJ191" i="25"/>
  <c r="S191" i="25"/>
  <c r="T191" i="25" s="1"/>
  <c r="N86" i="25"/>
  <c r="O86" i="25" s="1"/>
  <c r="U86" i="25"/>
  <c r="V86" i="25" s="1"/>
  <c r="U174" i="25"/>
  <c r="V174" i="25" s="1"/>
  <c r="N174" i="25"/>
  <c r="O174" i="25" s="1"/>
  <c r="S208" i="25"/>
  <c r="T208" i="25" s="1"/>
  <c r="AI208" i="25"/>
  <c r="AB208" i="25"/>
  <c r="AJ208" i="25"/>
  <c r="AI79" i="25"/>
  <c r="AB79" i="25"/>
  <c r="AJ79" i="25"/>
  <c r="P79" i="25"/>
  <c r="S79" i="25"/>
  <c r="T79" i="25" s="1"/>
  <c r="W79" i="25"/>
  <c r="X79" i="25" s="1"/>
  <c r="U83" i="25"/>
  <c r="V83" i="25" s="1"/>
  <c r="N83" i="25"/>
  <c r="O83" i="25" s="1"/>
  <c r="P83" i="25" s="1"/>
  <c r="Q83" i="25" s="1"/>
  <c r="S160" i="25"/>
  <c r="T160" i="25" s="1"/>
  <c r="AB160" i="25"/>
  <c r="AJ160" i="25"/>
  <c r="AI160" i="25"/>
  <c r="U140" i="25"/>
  <c r="V140" i="25" s="1"/>
  <c r="N140" i="25"/>
  <c r="O140" i="25" s="1"/>
  <c r="N133" i="25"/>
  <c r="O133" i="25" s="1"/>
  <c r="P133" i="25" s="1"/>
  <c r="U133" i="25"/>
  <c r="V133" i="25" s="1"/>
  <c r="N146" i="25"/>
  <c r="O146" i="25" s="1"/>
  <c r="U146" i="25"/>
  <c r="V146" i="25" s="1"/>
  <c r="K182" i="25"/>
  <c r="K87" i="25"/>
  <c r="AI72" i="25"/>
  <c r="AB72" i="25"/>
  <c r="AJ72" i="25"/>
  <c r="S72" i="25"/>
  <c r="T72" i="25" s="1"/>
  <c r="W72" i="25"/>
  <c r="X72" i="25" s="1"/>
  <c r="P72" i="25"/>
  <c r="N80" i="25"/>
  <c r="O80" i="25" s="1"/>
  <c r="U80" i="25"/>
  <c r="V80" i="25" s="1"/>
  <c r="AI225" i="25"/>
  <c r="P225" i="25"/>
  <c r="Q225" i="25" s="1"/>
  <c r="AJ225" i="25"/>
  <c r="AB225" i="25"/>
  <c r="S225" i="25"/>
  <c r="T225" i="25" s="1"/>
  <c r="W225" i="25"/>
  <c r="X225" i="25" s="1"/>
  <c r="U155" i="25"/>
  <c r="V155" i="25" s="1"/>
  <c r="N155" i="25"/>
  <c r="O155" i="25" s="1"/>
  <c r="AI91" i="25"/>
  <c r="AB91" i="25"/>
  <c r="AJ91" i="25"/>
  <c r="S91" i="25"/>
  <c r="T91" i="25" s="1"/>
  <c r="W91" i="25" s="1"/>
  <c r="X91" i="25" s="1"/>
  <c r="P91" i="25"/>
  <c r="Q161" i="25"/>
  <c r="S109" i="25"/>
  <c r="T109" i="25" s="1"/>
  <c r="W109" i="25" s="1"/>
  <c r="X109" i="25" s="1"/>
  <c r="AI109" i="25"/>
  <c r="AB109" i="25"/>
  <c r="P109" i="25"/>
  <c r="Q109" i="25" s="1"/>
  <c r="AJ109" i="25"/>
  <c r="Y76" i="25"/>
  <c r="V30" i="29"/>
  <c r="U30" i="29"/>
  <c r="AE182" i="29"/>
  <c r="AF182" i="29" s="1"/>
  <c r="AG182" i="29" s="1"/>
  <c r="AE98" i="29"/>
  <c r="AF98" i="29" s="1"/>
  <c r="AG98" i="29" s="1"/>
  <c r="AE128" i="29"/>
  <c r="AF128" i="29" s="1"/>
  <c r="AG128" i="29" s="1"/>
  <c r="AE117" i="29"/>
  <c r="AF117" i="29" s="1"/>
  <c r="AA117" i="29"/>
  <c r="AE135" i="29"/>
  <c r="AF135" i="29" s="1"/>
  <c r="AA135" i="29"/>
  <c r="AE119" i="29"/>
  <c r="AF119" i="29" s="1"/>
  <c r="AG119" i="29" s="1"/>
  <c r="AA217" i="29"/>
  <c r="AE217" i="29"/>
  <c r="AF217" i="29" s="1"/>
  <c r="AG108" i="29"/>
  <c r="AE52" i="29"/>
  <c r="AF52" i="29" s="1"/>
  <c r="AG52" i="29" s="1"/>
  <c r="AA211" i="29"/>
  <c r="AE211" i="29"/>
  <c r="AF211" i="29" s="1"/>
  <c r="AE114" i="29"/>
  <c r="AF114" i="29" s="1"/>
  <c r="AA194" i="29"/>
  <c r="AE194" i="29"/>
  <c r="AF194" i="29" s="1"/>
  <c r="AA169" i="29"/>
  <c r="AE169" i="29"/>
  <c r="AF169" i="29" s="1"/>
  <c r="AE191" i="29"/>
  <c r="AF191" i="29" s="1"/>
  <c r="AA191" i="29"/>
  <c r="AE170" i="29"/>
  <c r="AF170" i="29" s="1"/>
  <c r="AE58" i="29"/>
  <c r="AF58" i="29" s="1"/>
  <c r="AE144" i="29"/>
  <c r="AF144" i="29" s="1"/>
  <c r="AG144" i="29" s="1"/>
  <c r="AE167" i="29"/>
  <c r="AF167" i="29" s="1"/>
  <c r="AA167" i="29"/>
  <c r="AE190" i="29"/>
  <c r="AF190" i="29" s="1"/>
  <c r="AA190" i="29"/>
  <c r="AA183" i="29"/>
  <c r="AE183" i="29"/>
  <c r="AF183" i="29" s="1"/>
  <c r="AE53" i="29"/>
  <c r="AF53" i="29" s="1"/>
  <c r="AH53" i="29" s="1"/>
  <c r="AE222" i="29"/>
  <c r="AF222" i="29" s="1"/>
  <c r="AH222" i="29" s="1"/>
  <c r="AG107" i="29"/>
  <c r="AH107" i="29"/>
  <c r="AE206" i="29"/>
  <c r="AF206" i="29" s="1"/>
  <c r="AA206" i="29"/>
  <c r="AE155" i="29"/>
  <c r="AF155" i="29" s="1"/>
  <c r="AA155" i="29"/>
  <c r="AG158" i="29"/>
  <c r="AE64" i="29"/>
  <c r="AF64" i="29" s="1"/>
  <c r="AH64" i="29" s="1"/>
  <c r="AE96" i="29"/>
  <c r="AF96" i="29" s="1"/>
  <c r="AH96" i="29" s="1"/>
  <c r="AE160" i="29"/>
  <c r="AF160" i="29" s="1"/>
  <c r="AH160" i="29" s="1"/>
  <c r="AA87" i="29"/>
  <c r="AE87" i="29"/>
  <c r="AF87" i="29" s="1"/>
  <c r="AE163" i="29"/>
  <c r="AF163" i="29" s="1"/>
  <c r="AA163" i="29"/>
  <c r="AE210" i="29"/>
  <c r="AF210" i="29" s="1"/>
  <c r="AA210" i="29"/>
  <c r="AG221" i="29"/>
  <c r="AH221" i="29"/>
  <c r="AA136" i="29"/>
  <c r="AE136" i="29"/>
  <c r="AF136" i="29" s="1"/>
  <c r="AE137" i="29"/>
  <c r="AF137" i="29" s="1"/>
  <c r="AA137" i="29"/>
  <c r="AH173" i="29"/>
  <c r="AG173" i="29"/>
  <c r="AA85" i="29"/>
  <c r="AE85" i="29"/>
  <c r="AF85" i="29" s="1"/>
  <c r="AE179" i="29"/>
  <c r="AF179" i="29" s="1"/>
  <c r="AA161" i="29"/>
  <c r="AE161" i="29"/>
  <c r="AF161" i="29" s="1"/>
  <c r="AE132" i="29"/>
  <c r="AF132" i="29" s="1"/>
  <c r="AG207" i="29"/>
  <c r="AH207" i="29"/>
  <c r="AG154" i="29"/>
  <c r="AH154" i="29"/>
  <c r="AH123" i="29"/>
  <c r="AG123" i="29"/>
  <c r="AG79" i="29"/>
  <c r="AH79" i="29"/>
  <c r="AE142" i="29"/>
  <c r="AF142" i="29" s="1"/>
  <c r="AA142" i="29"/>
  <c r="AG180" i="29"/>
  <c r="AH180" i="29"/>
  <c r="AH92" i="29"/>
  <c r="AG92" i="29"/>
  <c r="AE78" i="29"/>
  <c r="AF78" i="29" s="1"/>
  <c r="AA78" i="29"/>
  <c r="AH74" i="29"/>
  <c r="AG74" i="29"/>
  <c r="AE149" i="29"/>
  <c r="AF149" i="29" s="1"/>
  <c r="AE95" i="29"/>
  <c r="AF95" i="29" s="1"/>
  <c r="AA95" i="29"/>
  <c r="AA208" i="29"/>
  <c r="AE208" i="29"/>
  <c r="AF208" i="29" s="1"/>
  <c r="AG195" i="29"/>
  <c r="AH195" i="29"/>
  <c r="AH224" i="29"/>
  <c r="AG224" i="29"/>
  <c r="AE86" i="29"/>
  <c r="AF86" i="29" s="1"/>
  <c r="AH225" i="29"/>
  <c r="AG225" i="29"/>
  <c r="AG152" i="29"/>
  <c r="AH152" i="29"/>
  <c r="AG77" i="29"/>
  <c r="AH77" i="29"/>
  <c r="AA192" i="29"/>
  <c r="AE192" i="29"/>
  <c r="AF192" i="29" s="1"/>
  <c r="AA68" i="29"/>
  <c r="AE68" i="29"/>
  <c r="AF68" i="29" s="1"/>
  <c r="AG130" i="29"/>
  <c r="AH130" i="29"/>
  <c r="AE102" i="29"/>
  <c r="AF102" i="29" s="1"/>
  <c r="AA164" i="29"/>
  <c r="AE164" i="29"/>
  <c r="AF164" i="29" s="1"/>
  <c r="AE131" i="29"/>
  <c r="AF131" i="29" s="1"/>
  <c r="AA131" i="29"/>
  <c r="AE201" i="29"/>
  <c r="AF201" i="29" s="1"/>
  <c r="AE162" i="29"/>
  <c r="AF162" i="29" s="1"/>
  <c r="AA162" i="29"/>
  <c r="AE197" i="29"/>
  <c r="AF197" i="29" s="1"/>
  <c r="AH89" i="29"/>
  <c r="AG89" i="29"/>
  <c r="AE177" i="29"/>
  <c r="AF177" i="29" s="1"/>
  <c r="AA209" i="29"/>
  <c r="AE209" i="29"/>
  <c r="AF209" i="29" s="1"/>
  <c r="AG160" i="29"/>
  <c r="AA113" i="29"/>
  <c r="AE113" i="29"/>
  <c r="AF113" i="29" s="1"/>
  <c r="AG198" i="29"/>
  <c r="AH198" i="29"/>
  <c r="AG151" i="29"/>
  <c r="AH151" i="29"/>
  <c r="AG203" i="29"/>
  <c r="AH203" i="29"/>
  <c r="AA139" i="29"/>
  <c r="AE139" i="29"/>
  <c r="AF139" i="29" s="1"/>
  <c r="AE178" i="29"/>
  <c r="AF178" i="29" s="1"/>
  <c r="AE156" i="29"/>
  <c r="AF156" i="29" s="1"/>
  <c r="AH75" i="29"/>
  <c r="AG75" i="29"/>
  <c r="AA134" i="29"/>
  <c r="AE134" i="29"/>
  <c r="AF134" i="29" s="1"/>
  <c r="AA57" i="29"/>
  <c r="AE57" i="29"/>
  <c r="AF57" i="29" s="1"/>
  <c r="AE166" i="29"/>
  <c r="AF166" i="29" s="1"/>
  <c r="AA65" i="29"/>
  <c r="AE65" i="29"/>
  <c r="AF65" i="29" s="1"/>
  <c r="AE219" i="29"/>
  <c r="AF219" i="29" s="1"/>
  <c r="AE143" i="29"/>
  <c r="AF143" i="29" s="1"/>
  <c r="AA143" i="29"/>
  <c r="AG205" i="29"/>
  <c r="AH205" i="29"/>
  <c r="AG218" i="29"/>
  <c r="AH218" i="29"/>
  <c r="AG141" i="29"/>
  <c r="AH141" i="29"/>
  <c r="AH200" i="29"/>
  <c r="AG200" i="29"/>
  <c r="AA118" i="29"/>
  <c r="AE118" i="29"/>
  <c r="AF118" i="29" s="1"/>
  <c r="AG73" i="29"/>
  <c r="AH73" i="29"/>
  <c r="AH119" i="29"/>
  <c r="AH165" i="29"/>
  <c r="AG165" i="29"/>
  <c r="AE129" i="29"/>
  <c r="AF129" i="29" s="1"/>
  <c r="AE150" i="29"/>
  <c r="AF150" i="29" s="1"/>
  <c r="AE59" i="29"/>
  <c r="AF59" i="29" s="1"/>
  <c r="AA59" i="29"/>
  <c r="AE216" i="29"/>
  <c r="AF216" i="29" s="1"/>
  <c r="AH61" i="29"/>
  <c r="AG61" i="29"/>
  <c r="AG103" i="29"/>
  <c r="AH103" i="29"/>
  <c r="AG214" i="29"/>
  <c r="AH214" i="29"/>
  <c r="AG193" i="29"/>
  <c r="AH193" i="29"/>
  <c r="AA83" i="29"/>
  <c r="AE83" i="29"/>
  <c r="AF83" i="29" s="1"/>
  <c r="AG185" i="29"/>
  <c r="AH185" i="29"/>
  <c r="AH196" i="29"/>
  <c r="AG196" i="29"/>
  <c r="AA188" i="29"/>
  <c r="AE188" i="29"/>
  <c r="AF188" i="29" s="1"/>
  <c r="AG204" i="29"/>
  <c r="AH204" i="29"/>
  <c r="AH115" i="29"/>
  <c r="AG115" i="29"/>
  <c r="AH100" i="29"/>
  <c r="AG100" i="29"/>
  <c r="AH114" i="29"/>
  <c r="AG114" i="29"/>
  <c r="AH94" i="29"/>
  <c r="AG94" i="29"/>
  <c r="AH176" i="29"/>
  <c r="AG176" i="29"/>
  <c r="AE66" i="29"/>
  <c r="AF66" i="29" s="1"/>
  <c r="AA66" i="29"/>
  <c r="AE145" i="29"/>
  <c r="AF145" i="29" s="1"/>
  <c r="AG127" i="29"/>
  <c r="AH127" i="29"/>
  <c r="AH170" i="29"/>
  <c r="AG170" i="29"/>
  <c r="AH90" i="29"/>
  <c r="AG90" i="29"/>
  <c r="AH111" i="29"/>
  <c r="AG111" i="29"/>
  <c r="AH54" i="29"/>
  <c r="AG54" i="29"/>
  <c r="AE88" i="29"/>
  <c r="AF88" i="29" s="1"/>
  <c r="AA88" i="29"/>
  <c r="AE146" i="29"/>
  <c r="AF146" i="29" s="1"/>
  <c r="AH171" i="29"/>
  <c r="AG171" i="29"/>
  <c r="AA168" i="29"/>
  <c r="AE168" i="29"/>
  <c r="AF168" i="29" s="1"/>
  <c r="AE63" i="29"/>
  <c r="AF63" i="29" s="1"/>
  <c r="H70" i="19"/>
  <c r="P98" i="36"/>
  <c r="O98" i="36"/>
  <c r="Q98" i="36"/>
  <c r="H69" i="19"/>
  <c r="O90" i="36"/>
  <c r="O98" i="35"/>
  <c r="Q98" i="35"/>
  <c r="H55" i="19"/>
  <c r="P98" i="35"/>
  <c r="H54" i="19"/>
  <c r="O90" i="35"/>
  <c r="AG192" i="32" l="1"/>
  <c r="AH104" i="32"/>
  <c r="AG118" i="31"/>
  <c r="AH121" i="30"/>
  <c r="AH202" i="29"/>
  <c r="AG56" i="29"/>
  <c r="AH122" i="26"/>
  <c r="U30" i="30"/>
  <c r="AG64" i="29"/>
  <c r="Z116" i="27"/>
  <c r="AE116" i="27" s="1"/>
  <c r="AA97" i="27"/>
  <c r="AA128" i="27"/>
  <c r="AA147" i="26"/>
  <c r="AE60" i="33"/>
  <c r="AF60" i="33" s="1"/>
  <c r="P13" i="31"/>
  <c r="Q13" i="31" s="1"/>
  <c r="AE176" i="30"/>
  <c r="AF176" i="30" s="1"/>
  <c r="AE189" i="33"/>
  <c r="AF189" i="33" s="1"/>
  <c r="AE142" i="33"/>
  <c r="AF142" i="33" s="1"/>
  <c r="AA142" i="33"/>
  <c r="AE153" i="30"/>
  <c r="AF153" i="30" s="1"/>
  <c r="AA53" i="30"/>
  <c r="AE53" i="30"/>
  <c r="AF53" i="30" s="1"/>
  <c r="AG74" i="33"/>
  <c r="AH74" i="33"/>
  <c r="AA71" i="30"/>
  <c r="AE71" i="30"/>
  <c r="AF71" i="30" s="1"/>
  <c r="AE191" i="33"/>
  <c r="AF191" i="33" s="1"/>
  <c r="AG191" i="33" s="1"/>
  <c r="AE140" i="32"/>
  <c r="AF140" i="32" s="1"/>
  <c r="AH157" i="33"/>
  <c r="AG157" i="33"/>
  <c r="AA51" i="33"/>
  <c r="AE51" i="33"/>
  <c r="AF51" i="33" s="1"/>
  <c r="AG151" i="33"/>
  <c r="AH151" i="33"/>
  <c r="AA92" i="33"/>
  <c r="AE92" i="33"/>
  <c r="AF92" i="33" s="1"/>
  <c r="AH132" i="28"/>
  <c r="AG132" i="28"/>
  <c r="AE181" i="30"/>
  <c r="AF181" i="30" s="1"/>
  <c r="AG181" i="30" s="1"/>
  <c r="AG171" i="33"/>
  <c r="AH171" i="33"/>
  <c r="AE144" i="32"/>
  <c r="AF144" i="32" s="1"/>
  <c r="AA144" i="32"/>
  <c r="AH178" i="30"/>
  <c r="AG178" i="30"/>
  <c r="AA70" i="33"/>
  <c r="AE70" i="33"/>
  <c r="AF70" i="33" s="1"/>
  <c r="AH166" i="28"/>
  <c r="AG166" i="28"/>
  <c r="AE207" i="27"/>
  <c r="AF207" i="27" s="1"/>
  <c r="AE129" i="27"/>
  <c r="AF129" i="27" s="1"/>
  <c r="AG129" i="27" s="1"/>
  <c r="V30" i="30"/>
  <c r="AE93" i="30"/>
  <c r="AF93" i="30" s="1"/>
  <c r="AH93" i="30" s="1"/>
  <c r="AE162" i="32"/>
  <c r="AF162" i="32" s="1"/>
  <c r="AH162" i="32" s="1"/>
  <c r="AE78" i="30"/>
  <c r="AF78" i="30" s="1"/>
  <c r="AG78" i="30" s="1"/>
  <c r="AE167" i="33"/>
  <c r="AF167" i="33" s="1"/>
  <c r="AH167" i="33" s="1"/>
  <c r="AE183" i="30"/>
  <c r="AF183" i="30" s="1"/>
  <c r="AG183" i="30" s="1"/>
  <c r="AE100" i="33"/>
  <c r="AF100" i="33" s="1"/>
  <c r="AE122" i="30"/>
  <c r="AF122" i="30" s="1"/>
  <c r="AE105" i="33"/>
  <c r="AF105" i="33" s="1"/>
  <c r="AA213" i="33"/>
  <c r="AE213" i="33"/>
  <c r="AF213" i="33" s="1"/>
  <c r="AH120" i="32"/>
  <c r="AG120" i="32"/>
  <c r="AE81" i="33"/>
  <c r="AF81" i="33" s="1"/>
  <c r="AE221" i="33"/>
  <c r="AF221" i="33" s="1"/>
  <c r="AA221" i="33"/>
  <c r="AE56" i="33"/>
  <c r="AF56" i="33" s="1"/>
  <c r="AE208" i="33"/>
  <c r="AF208" i="33" s="1"/>
  <c r="AG208" i="33" s="1"/>
  <c r="AE210" i="30"/>
  <c r="AF210" i="30" s="1"/>
  <c r="AE53" i="33"/>
  <c r="AF53" i="33" s="1"/>
  <c r="AH53" i="33" s="1"/>
  <c r="AE83" i="33"/>
  <c r="AF83" i="33" s="1"/>
  <c r="AH83" i="33" s="1"/>
  <c r="AA183" i="33"/>
  <c r="AE183" i="33"/>
  <c r="AF183" i="33" s="1"/>
  <c r="Z181" i="26"/>
  <c r="Q181" i="26"/>
  <c r="AA135" i="33"/>
  <c r="AE135" i="33"/>
  <c r="AF135" i="33" s="1"/>
  <c r="P12" i="31"/>
  <c r="Q12" i="31" s="1"/>
  <c r="AA136" i="33"/>
  <c r="AE136" i="33"/>
  <c r="AF136" i="33" s="1"/>
  <c r="AA205" i="30"/>
  <c r="AE205" i="30"/>
  <c r="AF205" i="30" s="1"/>
  <c r="AG71" i="33"/>
  <c r="AH71" i="33"/>
  <c r="AA215" i="33"/>
  <c r="AE215" i="33"/>
  <c r="AF215" i="33" s="1"/>
  <c r="AE99" i="33"/>
  <c r="AF99" i="33" s="1"/>
  <c r="AE208" i="32"/>
  <c r="AF208" i="32" s="1"/>
  <c r="AG199" i="33"/>
  <c r="AH199" i="33"/>
  <c r="AG169" i="28"/>
  <c r="AH169" i="28"/>
  <c r="AG126" i="32"/>
  <c r="AH126" i="32"/>
  <c r="AE169" i="30"/>
  <c r="AF169" i="30" s="1"/>
  <c r="AE76" i="32"/>
  <c r="AF76" i="32" s="1"/>
  <c r="AA122" i="33"/>
  <c r="AE122" i="33"/>
  <c r="AF122" i="33" s="1"/>
  <c r="AA133" i="33"/>
  <c r="AE133" i="33"/>
  <c r="AF133" i="33" s="1"/>
  <c r="AA172" i="33"/>
  <c r="AE172" i="33"/>
  <c r="AF172" i="33" s="1"/>
  <c r="AG135" i="28"/>
  <c r="AH135" i="28"/>
  <c r="AE73" i="33"/>
  <c r="AF73" i="33" s="1"/>
  <c r="AH182" i="29"/>
  <c r="AH128" i="29"/>
  <c r="AE52" i="27"/>
  <c r="AF52" i="27" s="1"/>
  <c r="R24" i="27"/>
  <c r="U24" i="27" s="1"/>
  <c r="Z133" i="27"/>
  <c r="AA133" i="27" s="1"/>
  <c r="AH97" i="30"/>
  <c r="AG97" i="30"/>
  <c r="AH119" i="28"/>
  <c r="AG119" i="28"/>
  <c r="AH163" i="28"/>
  <c r="AG163" i="28"/>
  <c r="AH185" i="28"/>
  <c r="AG185" i="28"/>
  <c r="AH71" i="28"/>
  <c r="AG71" i="28"/>
  <c r="AH61" i="28"/>
  <c r="AG61" i="28"/>
  <c r="AH223" i="31"/>
  <c r="AG223" i="31"/>
  <c r="AA215" i="30"/>
  <c r="AE215" i="30"/>
  <c r="AF215" i="30" s="1"/>
  <c r="AH88" i="33"/>
  <c r="AG88" i="33"/>
  <c r="AG105" i="29"/>
  <c r="AH105" i="29"/>
  <c r="AG89" i="28"/>
  <c r="AH89" i="28"/>
  <c r="AH210" i="33"/>
  <c r="AG210" i="33"/>
  <c r="AG122" i="31"/>
  <c r="AH122" i="31"/>
  <c r="AG105" i="28"/>
  <c r="AH105" i="28"/>
  <c r="P9" i="28"/>
  <c r="Q9" i="28" s="1"/>
  <c r="AG65" i="33"/>
  <c r="AH65" i="33"/>
  <c r="AH114" i="31"/>
  <c r="AG114" i="31"/>
  <c r="AE125" i="30"/>
  <c r="AF125" i="30" s="1"/>
  <c r="AH115" i="32"/>
  <c r="AG115" i="32"/>
  <c r="AG100" i="32"/>
  <c r="AH100" i="32"/>
  <c r="AE224" i="32"/>
  <c r="AF224" i="32" s="1"/>
  <c r="AG199" i="30"/>
  <c r="AH199" i="30"/>
  <c r="AG106" i="31"/>
  <c r="AH106" i="31"/>
  <c r="AH65" i="30"/>
  <c r="AG65" i="30"/>
  <c r="AH112" i="28"/>
  <c r="AG112" i="28"/>
  <c r="AH173" i="33"/>
  <c r="AG173" i="33"/>
  <c r="AA142" i="30"/>
  <c r="AE142" i="30"/>
  <c r="AF142" i="30" s="1"/>
  <c r="AG150" i="31"/>
  <c r="AH150" i="31"/>
  <c r="AH149" i="28"/>
  <c r="AG149" i="28"/>
  <c r="AH212" i="32"/>
  <c r="AG212" i="32"/>
  <c r="AG167" i="28"/>
  <c r="AH167" i="28"/>
  <c r="AH113" i="30"/>
  <c r="AG113" i="30"/>
  <c r="AG193" i="28"/>
  <c r="AH193" i="28"/>
  <c r="AE108" i="30"/>
  <c r="AF108" i="30" s="1"/>
  <c r="AA108" i="30"/>
  <c r="U30" i="33"/>
  <c r="AA160" i="30"/>
  <c r="AE160" i="30"/>
  <c r="AF160" i="30" s="1"/>
  <c r="AG173" i="32"/>
  <c r="AH173" i="32"/>
  <c r="AH140" i="28"/>
  <c r="AG140" i="28"/>
  <c r="AG73" i="28"/>
  <c r="AH73" i="28"/>
  <c r="AE102" i="33"/>
  <c r="AF102" i="33" s="1"/>
  <c r="AA102" i="33"/>
  <c r="AE120" i="30"/>
  <c r="AF120" i="30" s="1"/>
  <c r="AH95" i="28"/>
  <c r="AG95" i="28"/>
  <c r="AH147" i="30"/>
  <c r="AG147" i="30"/>
  <c r="AH160" i="31"/>
  <c r="AG160" i="31"/>
  <c r="AG147" i="28"/>
  <c r="AH147" i="28"/>
  <c r="AE200" i="30"/>
  <c r="AF200" i="30" s="1"/>
  <c r="AG112" i="32"/>
  <c r="AH112" i="32"/>
  <c r="AE87" i="30"/>
  <c r="AF87" i="30" s="1"/>
  <c r="AE109" i="32"/>
  <c r="AF109" i="32" s="1"/>
  <c r="AG185" i="31"/>
  <c r="AH185" i="31"/>
  <c r="AE164" i="33"/>
  <c r="AF164" i="33" s="1"/>
  <c r="AG126" i="33"/>
  <c r="AH126" i="33"/>
  <c r="AG169" i="30"/>
  <c r="AH169" i="30"/>
  <c r="AG141" i="30"/>
  <c r="AH141" i="30"/>
  <c r="AG164" i="28"/>
  <c r="AH164" i="28"/>
  <c r="AE101" i="30"/>
  <c r="AF101" i="30" s="1"/>
  <c r="AA211" i="30"/>
  <c r="AE211" i="30"/>
  <c r="AF211" i="30" s="1"/>
  <c r="AE162" i="30"/>
  <c r="AF162" i="30" s="1"/>
  <c r="AH139" i="33"/>
  <c r="AG139" i="33"/>
  <c r="AH98" i="29"/>
  <c r="Z137" i="26"/>
  <c r="S27" i="26"/>
  <c r="V27" i="26" s="1"/>
  <c r="AA214" i="27"/>
  <c r="S23" i="27"/>
  <c r="V23" i="27" s="1"/>
  <c r="Z143" i="27"/>
  <c r="AA143" i="27" s="1"/>
  <c r="AH149" i="33"/>
  <c r="AG149" i="33"/>
  <c r="AH138" i="31"/>
  <c r="AG138" i="31"/>
  <c r="AH69" i="31"/>
  <c r="AG69" i="31"/>
  <c r="AA184" i="30"/>
  <c r="AE184" i="30"/>
  <c r="AF184" i="30" s="1"/>
  <c r="AH56" i="30"/>
  <c r="AG56" i="30"/>
  <c r="AG106" i="28"/>
  <c r="AH106" i="28"/>
  <c r="AH143" i="30"/>
  <c r="AG143" i="30"/>
  <c r="AG216" i="28"/>
  <c r="AH216" i="28"/>
  <c r="AH204" i="33"/>
  <c r="AG204" i="33"/>
  <c r="AG131" i="32"/>
  <c r="AH131" i="32"/>
  <c r="AH182" i="33"/>
  <c r="AG182" i="33"/>
  <c r="AE146" i="33"/>
  <c r="AF146" i="33" s="1"/>
  <c r="AG177" i="33"/>
  <c r="AH177" i="33"/>
  <c r="AA112" i="30"/>
  <c r="AE112" i="30"/>
  <c r="AF112" i="30" s="1"/>
  <c r="AH134" i="33"/>
  <c r="AG134" i="33"/>
  <c r="AE197" i="30"/>
  <c r="AF197" i="30" s="1"/>
  <c r="AH168" i="28"/>
  <c r="AG168" i="28"/>
  <c r="AH165" i="30"/>
  <c r="AG165" i="30"/>
  <c r="AG62" i="33"/>
  <c r="AH62" i="33"/>
  <c r="AE143" i="33"/>
  <c r="AF143" i="33" s="1"/>
  <c r="AE172" i="32"/>
  <c r="AF172" i="32" s="1"/>
  <c r="AH97" i="33"/>
  <c r="AG97" i="33"/>
  <c r="AE207" i="33"/>
  <c r="AF207" i="33" s="1"/>
  <c r="AE166" i="32"/>
  <c r="AF166" i="32" s="1"/>
  <c r="AG95" i="33"/>
  <c r="AH95" i="33"/>
  <c r="AG210" i="31"/>
  <c r="AH210" i="31"/>
  <c r="AG91" i="31"/>
  <c r="AH91" i="31"/>
  <c r="AA110" i="30"/>
  <c r="AE110" i="30"/>
  <c r="AF110" i="30" s="1"/>
  <c r="AG139" i="31"/>
  <c r="AH139" i="31"/>
  <c r="AE223" i="33"/>
  <c r="AF223" i="33" s="1"/>
  <c r="AA223" i="33"/>
  <c r="AH183" i="32"/>
  <c r="AG183" i="32"/>
  <c r="AH70" i="31"/>
  <c r="AG70" i="31"/>
  <c r="AE212" i="33"/>
  <c r="AF212" i="33" s="1"/>
  <c r="AG68" i="28"/>
  <c r="AH68" i="28"/>
  <c r="AG147" i="33"/>
  <c r="AH147" i="33"/>
  <c r="AE161" i="32"/>
  <c r="AF161" i="32" s="1"/>
  <c r="AG202" i="32"/>
  <c r="AH202" i="32"/>
  <c r="AG162" i="33"/>
  <c r="AH162" i="33"/>
  <c r="AE103" i="33"/>
  <c r="AF103" i="33" s="1"/>
  <c r="AG213" i="28"/>
  <c r="AH213" i="28"/>
  <c r="AE186" i="33"/>
  <c r="AF186" i="33" s="1"/>
  <c r="AG102" i="30"/>
  <c r="AH102" i="30"/>
  <c r="AH144" i="28"/>
  <c r="AG144" i="28"/>
  <c r="AE86" i="30"/>
  <c r="AF86" i="30" s="1"/>
  <c r="AG141" i="33"/>
  <c r="AH141" i="33"/>
  <c r="AA134" i="30"/>
  <c r="AE134" i="30"/>
  <c r="AF134" i="30" s="1"/>
  <c r="AA92" i="30"/>
  <c r="AE92" i="30"/>
  <c r="AF92" i="30" s="1"/>
  <c r="AG120" i="28"/>
  <c r="AH120" i="28"/>
  <c r="AE218" i="30"/>
  <c r="AF218" i="30" s="1"/>
  <c r="AG179" i="33"/>
  <c r="AH179" i="33"/>
  <c r="AH183" i="28"/>
  <c r="AG183" i="28"/>
  <c r="AA66" i="30"/>
  <c r="AE66" i="30"/>
  <c r="AF66" i="30" s="1"/>
  <c r="AA63" i="30"/>
  <c r="AE63" i="30"/>
  <c r="AF63" i="30" s="1"/>
  <c r="P8" i="28"/>
  <c r="Q8" i="28" s="1"/>
  <c r="AH81" i="28"/>
  <c r="AG81" i="28"/>
  <c r="AE94" i="30"/>
  <c r="AF94" i="30" s="1"/>
  <c r="AE205" i="33"/>
  <c r="AF205" i="33" s="1"/>
  <c r="AH208" i="28"/>
  <c r="AG208" i="28"/>
  <c r="AH206" i="32"/>
  <c r="AG206" i="32"/>
  <c r="AE141" i="32"/>
  <c r="AF141" i="32" s="1"/>
  <c r="P10" i="32" s="1"/>
  <c r="Q10" i="32" s="1"/>
  <c r="AE190" i="30"/>
  <c r="AF190" i="30" s="1"/>
  <c r="AE95" i="27"/>
  <c r="AF95" i="27" s="1"/>
  <c r="AA146" i="27"/>
  <c r="AA171" i="27"/>
  <c r="Z101" i="27"/>
  <c r="AA101" i="27" s="1"/>
  <c r="AH213" i="30"/>
  <c r="AG213" i="30"/>
  <c r="AG105" i="30"/>
  <c r="AH105" i="30"/>
  <c r="AG122" i="28"/>
  <c r="AH122" i="28"/>
  <c r="AH80" i="32"/>
  <c r="AG80" i="32"/>
  <c r="AA90" i="32"/>
  <c r="AE90" i="32"/>
  <c r="AF90" i="32" s="1"/>
  <c r="AH53" i="32"/>
  <c r="AG53" i="32"/>
  <c r="AG129" i="31"/>
  <c r="AH129" i="31"/>
  <c r="AH79" i="32"/>
  <c r="AG79" i="32"/>
  <c r="AE196" i="30"/>
  <c r="AF196" i="30" s="1"/>
  <c r="AA63" i="32"/>
  <c r="AE63" i="32"/>
  <c r="AF63" i="32" s="1"/>
  <c r="AH143" i="28"/>
  <c r="AG143" i="28"/>
  <c r="AH162" i="28"/>
  <c r="AG162" i="28"/>
  <c r="AE177" i="30"/>
  <c r="AF177" i="30" s="1"/>
  <c r="AH103" i="31"/>
  <c r="AG103" i="31"/>
  <c r="AH91" i="33"/>
  <c r="AG91" i="33"/>
  <c r="AG160" i="33"/>
  <c r="AH160" i="33"/>
  <c r="AG194" i="28"/>
  <c r="AH194" i="28"/>
  <c r="AE165" i="33"/>
  <c r="AF165" i="33" s="1"/>
  <c r="AE174" i="33"/>
  <c r="AF174" i="33" s="1"/>
  <c r="AA174" i="33"/>
  <c r="AG157" i="31"/>
  <c r="AH157" i="31"/>
  <c r="AH114" i="28"/>
  <c r="AG114" i="28"/>
  <c r="AH214" i="28"/>
  <c r="AG214" i="28"/>
  <c r="AG184" i="31"/>
  <c r="AH184" i="31"/>
  <c r="AH74" i="28"/>
  <c r="AG74" i="28"/>
  <c r="AA139" i="30"/>
  <c r="AE139" i="30"/>
  <c r="AF139" i="30" s="1"/>
  <c r="AA85" i="30"/>
  <c r="AE85" i="30"/>
  <c r="AF85" i="30" s="1"/>
  <c r="AE110" i="33"/>
  <c r="AF110" i="33" s="1"/>
  <c r="AA110" i="33"/>
  <c r="AG225" i="31"/>
  <c r="AH225" i="31"/>
  <c r="AG110" i="31"/>
  <c r="AH110" i="31"/>
  <c r="AG113" i="31"/>
  <c r="AH113" i="31"/>
  <c r="AE135" i="30"/>
  <c r="AF135" i="30" s="1"/>
  <c r="AG128" i="30"/>
  <c r="AH128" i="30"/>
  <c r="AH225" i="32"/>
  <c r="AG225" i="32"/>
  <c r="AE187" i="30"/>
  <c r="AF187" i="30" s="1"/>
  <c r="AE150" i="33"/>
  <c r="AF150" i="33" s="1"/>
  <c r="AG217" i="32"/>
  <c r="AH217" i="32"/>
  <c r="AE73" i="30"/>
  <c r="AF73" i="30" s="1"/>
  <c r="AA218" i="32"/>
  <c r="AE218" i="32"/>
  <c r="AF218" i="32" s="1"/>
  <c r="AE51" i="30"/>
  <c r="AF51" i="30" s="1"/>
  <c r="AG132" i="33"/>
  <c r="AH132" i="33"/>
  <c r="AH88" i="28"/>
  <c r="AG88" i="28"/>
  <c r="AE187" i="33"/>
  <c r="AF187" i="33" s="1"/>
  <c r="AH128" i="32"/>
  <c r="AG128" i="32"/>
  <c r="AG157" i="28"/>
  <c r="AH157" i="28"/>
  <c r="AH220" i="28"/>
  <c r="AG220" i="28"/>
  <c r="AH138" i="30"/>
  <c r="AG138" i="30"/>
  <c r="AE87" i="32"/>
  <c r="AF87" i="32" s="1"/>
  <c r="AA214" i="32"/>
  <c r="AE214" i="32"/>
  <c r="AF214" i="32" s="1"/>
  <c r="AH138" i="33"/>
  <c r="AG138" i="33"/>
  <c r="AE202" i="33"/>
  <c r="AF202" i="33" s="1"/>
  <c r="AG189" i="28"/>
  <c r="AH189" i="28"/>
  <c r="AE87" i="33"/>
  <c r="AF87" i="33" s="1"/>
  <c r="AG210" i="28"/>
  <c r="AH210" i="28"/>
  <c r="AA64" i="30"/>
  <c r="AE64" i="30"/>
  <c r="AF64" i="30" s="1"/>
  <c r="AE186" i="30"/>
  <c r="AF186" i="30" s="1"/>
  <c r="AA69" i="30"/>
  <c r="AE69" i="30"/>
  <c r="AF69" i="30" s="1"/>
  <c r="AH207" i="28"/>
  <c r="AG207" i="28"/>
  <c r="AG187" i="28"/>
  <c r="AH187" i="28"/>
  <c r="AE114" i="33"/>
  <c r="AF114" i="33" s="1"/>
  <c r="AH214" i="30"/>
  <c r="AG214" i="30"/>
  <c r="AG89" i="32"/>
  <c r="AH89" i="32"/>
  <c r="AG52" i="33"/>
  <c r="AH52" i="33"/>
  <c r="AG171" i="30"/>
  <c r="AH171" i="30"/>
  <c r="AH225" i="30"/>
  <c r="AG225" i="30"/>
  <c r="AH166" i="33"/>
  <c r="AG166" i="33"/>
  <c r="AH205" i="28"/>
  <c r="AG205" i="28"/>
  <c r="AH150" i="32"/>
  <c r="AG150" i="32"/>
  <c r="AH141" i="28"/>
  <c r="AG141" i="28"/>
  <c r="AH159" i="32"/>
  <c r="AG159" i="32"/>
  <c r="AG93" i="28"/>
  <c r="AH93" i="28"/>
  <c r="AH193" i="30"/>
  <c r="AG193" i="30"/>
  <c r="AH60" i="33"/>
  <c r="AG60" i="33"/>
  <c r="AG115" i="28"/>
  <c r="AH115" i="28"/>
  <c r="AG99" i="30"/>
  <c r="AH99" i="30"/>
  <c r="AG109" i="33"/>
  <c r="AH109" i="33"/>
  <c r="AG68" i="32"/>
  <c r="AH68" i="32"/>
  <c r="AG88" i="30"/>
  <c r="AH88" i="30"/>
  <c r="AE124" i="32"/>
  <c r="AF124" i="32" s="1"/>
  <c r="AG211" i="31"/>
  <c r="AH211" i="31"/>
  <c r="AH167" i="30"/>
  <c r="AG167" i="30"/>
  <c r="AH98" i="30"/>
  <c r="AG98" i="30"/>
  <c r="AH147" i="31"/>
  <c r="AG147" i="31"/>
  <c r="AG129" i="32"/>
  <c r="AH129" i="32"/>
  <c r="AH194" i="30"/>
  <c r="AG194" i="30"/>
  <c r="AG200" i="33"/>
  <c r="AH200" i="33"/>
  <c r="AE106" i="30"/>
  <c r="AF106" i="30" s="1"/>
  <c r="AG136" i="30"/>
  <c r="AH136" i="30"/>
  <c r="AH139" i="28"/>
  <c r="AG139" i="28"/>
  <c r="AH181" i="32"/>
  <c r="AG181" i="32"/>
  <c r="AG111" i="33"/>
  <c r="AH111" i="33"/>
  <c r="AH138" i="28"/>
  <c r="AG138" i="28"/>
  <c r="AG111" i="31"/>
  <c r="AH111" i="31"/>
  <c r="AG193" i="31"/>
  <c r="AH193" i="31"/>
  <c r="AG82" i="28"/>
  <c r="AH82" i="28"/>
  <c r="AG101" i="28"/>
  <c r="AH101" i="28"/>
  <c r="AA208" i="30"/>
  <c r="AE208" i="30"/>
  <c r="AF208" i="30" s="1"/>
  <c r="AG111" i="30"/>
  <c r="AH111" i="30"/>
  <c r="AG123" i="30"/>
  <c r="AH123" i="30"/>
  <c r="AH193" i="33"/>
  <c r="AG193" i="33"/>
  <c r="AH153" i="33"/>
  <c r="AG153" i="33"/>
  <c r="AG92" i="31"/>
  <c r="AH92" i="31"/>
  <c r="AG135" i="31"/>
  <c r="AH135" i="31"/>
  <c r="AG90" i="33"/>
  <c r="AH90" i="33"/>
  <c r="AH155" i="28"/>
  <c r="AG155" i="28"/>
  <c r="P11" i="28"/>
  <c r="Q11" i="28" s="1"/>
  <c r="AH67" i="31"/>
  <c r="AG67" i="31"/>
  <c r="AH131" i="33"/>
  <c r="AG131" i="33"/>
  <c r="AE115" i="30"/>
  <c r="AF115" i="30" s="1"/>
  <c r="AG128" i="28"/>
  <c r="AH128" i="28"/>
  <c r="P10" i="28"/>
  <c r="Q10" i="28" s="1"/>
  <c r="AG140" i="30"/>
  <c r="AH140" i="30"/>
  <c r="AH96" i="30"/>
  <c r="AG96" i="30"/>
  <c r="AG75" i="33"/>
  <c r="AH75" i="33"/>
  <c r="AG191" i="30"/>
  <c r="AH191" i="30"/>
  <c r="AG77" i="33"/>
  <c r="AH77" i="33"/>
  <c r="AG202" i="28"/>
  <c r="AH202" i="28"/>
  <c r="P13" i="28"/>
  <c r="Q13" i="28" s="1"/>
  <c r="AH208" i="31"/>
  <c r="AG208" i="31"/>
  <c r="AE201" i="30"/>
  <c r="AF201" i="30" s="1"/>
  <c r="AA161" i="30"/>
  <c r="AE161" i="30"/>
  <c r="AF161" i="30" s="1"/>
  <c r="AG96" i="31"/>
  <c r="AH96" i="31"/>
  <c r="AE76" i="33"/>
  <c r="AF76" i="33" s="1"/>
  <c r="AG113" i="28"/>
  <c r="AH113" i="28"/>
  <c r="AH140" i="32"/>
  <c r="AG140" i="32"/>
  <c r="AG125" i="32"/>
  <c r="AH125" i="32"/>
  <c r="O13" i="25"/>
  <c r="W84" i="25"/>
  <c r="X84" i="25" s="1"/>
  <c r="AE224" i="26"/>
  <c r="AF224" i="26" s="1"/>
  <c r="AG224" i="26" s="1"/>
  <c r="AA71" i="26"/>
  <c r="AG100" i="26"/>
  <c r="AE215" i="27"/>
  <c r="AF215" i="27" s="1"/>
  <c r="AG215" i="27" s="1"/>
  <c r="AA217" i="27"/>
  <c r="AE56" i="27"/>
  <c r="AF56" i="27" s="1"/>
  <c r="AG104" i="33"/>
  <c r="AH104" i="33"/>
  <c r="AA82" i="30"/>
  <c r="AE82" i="30"/>
  <c r="AF82" i="30" s="1"/>
  <c r="AA107" i="33"/>
  <c r="AE107" i="33"/>
  <c r="AF107" i="33" s="1"/>
  <c r="AG145" i="33"/>
  <c r="AH145" i="33"/>
  <c r="AH96" i="33"/>
  <c r="AG96" i="33"/>
  <c r="AH57" i="30"/>
  <c r="AG57" i="30"/>
  <c r="AH223" i="30"/>
  <c r="AG223" i="30"/>
  <c r="AA112" i="33"/>
  <c r="AE112" i="33"/>
  <c r="AF112" i="33" s="1"/>
  <c r="AH155" i="30"/>
  <c r="AG155" i="30"/>
  <c r="AG212" i="30"/>
  <c r="AH212" i="30"/>
  <c r="AA58" i="32"/>
  <c r="AE58" i="32"/>
  <c r="AF58" i="32" s="1"/>
  <c r="AE164" i="30"/>
  <c r="AF164" i="30" s="1"/>
  <c r="AH175" i="33"/>
  <c r="AG175" i="33"/>
  <c r="P9" i="31"/>
  <c r="Q9" i="31" s="1"/>
  <c r="AE107" i="32"/>
  <c r="AF107" i="32" s="1"/>
  <c r="AA116" i="30"/>
  <c r="AE116" i="30"/>
  <c r="AF116" i="30" s="1"/>
  <c r="AG84" i="31"/>
  <c r="AH84" i="31"/>
  <c r="AH159" i="31"/>
  <c r="AG159" i="31"/>
  <c r="AE198" i="30"/>
  <c r="AF198" i="30" s="1"/>
  <c r="AH148" i="30"/>
  <c r="AG148" i="30"/>
  <c r="AG145" i="28"/>
  <c r="AH145" i="28"/>
  <c r="AA89" i="30"/>
  <c r="AE89" i="30"/>
  <c r="AF89" i="30" s="1"/>
  <c r="AG152" i="32"/>
  <c r="AH152" i="32"/>
  <c r="AG209" i="28"/>
  <c r="AH209" i="28"/>
  <c r="AH176" i="30"/>
  <c r="AG176" i="30"/>
  <c r="AE106" i="33"/>
  <c r="AF106" i="33" s="1"/>
  <c r="AH175" i="32"/>
  <c r="AG175" i="32"/>
  <c r="AE184" i="33"/>
  <c r="AF184" i="33" s="1"/>
  <c r="AE166" i="30"/>
  <c r="AF166" i="30" s="1"/>
  <c r="AA166" i="30"/>
  <c r="AG52" i="31"/>
  <c r="AH52" i="31"/>
  <c r="P7" i="31"/>
  <c r="Q7" i="31" s="1"/>
  <c r="AG188" i="30"/>
  <c r="AH188" i="30"/>
  <c r="AA113" i="32"/>
  <c r="AE113" i="32"/>
  <c r="AF113" i="32" s="1"/>
  <c r="AE160" i="32"/>
  <c r="AF160" i="32" s="1"/>
  <c r="AH116" i="32"/>
  <c r="AG116" i="32"/>
  <c r="AH75" i="32"/>
  <c r="AG75" i="32"/>
  <c r="AH129" i="33"/>
  <c r="AG129" i="33"/>
  <c r="AG204" i="30"/>
  <c r="AH204" i="30"/>
  <c r="AH198" i="28"/>
  <c r="AG198" i="28"/>
  <c r="AH216" i="30"/>
  <c r="AG216" i="30"/>
  <c r="AE210" i="32"/>
  <c r="AF210" i="32" s="1"/>
  <c r="AH153" i="32"/>
  <c r="AG153" i="32"/>
  <c r="AG148" i="33"/>
  <c r="AH148" i="33"/>
  <c r="AH58" i="28"/>
  <c r="AG58" i="28"/>
  <c r="AE165" i="32"/>
  <c r="AF165" i="32" s="1"/>
  <c r="AE181" i="33"/>
  <c r="AF181" i="33" s="1"/>
  <c r="AE117" i="33"/>
  <c r="AF117" i="33" s="1"/>
  <c r="AA117" i="33"/>
  <c r="AG58" i="31"/>
  <c r="AH58" i="31"/>
  <c r="AG169" i="33"/>
  <c r="AH169" i="33"/>
  <c r="AG163" i="31"/>
  <c r="AH163" i="31"/>
  <c r="AG98" i="28"/>
  <c r="AH98" i="28"/>
  <c r="AG94" i="33"/>
  <c r="AH94" i="33"/>
  <c r="AH158" i="28"/>
  <c r="AG158" i="28"/>
  <c r="AH187" i="32"/>
  <c r="AG187" i="32"/>
  <c r="AG179" i="28"/>
  <c r="AH179" i="28"/>
  <c r="AG142" i="28"/>
  <c r="AH142" i="28"/>
  <c r="AE216" i="33"/>
  <c r="AF216" i="33" s="1"/>
  <c r="AA216" i="33"/>
  <c r="AG156" i="33"/>
  <c r="AH156" i="33"/>
  <c r="AH118" i="28"/>
  <c r="AG118" i="28"/>
  <c r="AH62" i="30"/>
  <c r="AG62" i="30"/>
  <c r="AE225" i="33"/>
  <c r="AF225" i="33" s="1"/>
  <c r="AA225" i="33"/>
  <c r="AH60" i="30"/>
  <c r="AG60" i="30"/>
  <c r="AG160" i="28"/>
  <c r="AH160" i="28"/>
  <c r="AH159" i="33"/>
  <c r="AG159" i="33"/>
  <c r="AG187" i="31"/>
  <c r="AH187" i="31"/>
  <c r="AG190" i="32"/>
  <c r="AH190" i="32"/>
  <c r="AH63" i="28"/>
  <c r="AG63" i="28"/>
  <c r="AH173" i="30"/>
  <c r="AG173" i="30"/>
  <c r="AE71" i="29"/>
  <c r="AF71" i="29" s="1"/>
  <c r="P7" i="29" s="1"/>
  <c r="Q7" i="29" s="1"/>
  <c r="AH158" i="30"/>
  <c r="AG158" i="30"/>
  <c r="AG85" i="33"/>
  <c r="AH85" i="33"/>
  <c r="AH194" i="32"/>
  <c r="AG194" i="32"/>
  <c r="AG64" i="33"/>
  <c r="AH64" i="33"/>
  <c r="AH61" i="33"/>
  <c r="AG61" i="33"/>
  <c r="AG79" i="30"/>
  <c r="AH79" i="30"/>
  <c r="AH70" i="32"/>
  <c r="AG70" i="32"/>
  <c r="AE113" i="33"/>
  <c r="AF113" i="33" s="1"/>
  <c r="AA113" i="33"/>
  <c r="AG64" i="28"/>
  <c r="AH64" i="28"/>
  <c r="V30" i="33"/>
  <c r="AG186" i="32"/>
  <c r="AH186" i="32"/>
  <c r="AG167" i="33"/>
  <c r="AH119" i="30"/>
  <c r="AG119" i="30"/>
  <c r="AH87" i="28"/>
  <c r="AG87" i="28"/>
  <c r="AG114" i="32"/>
  <c r="AH114" i="32"/>
  <c r="AH68" i="30"/>
  <c r="AG68" i="30"/>
  <c r="AG215" i="31"/>
  <c r="AH215" i="31"/>
  <c r="AG110" i="28"/>
  <c r="AH110" i="28"/>
  <c r="AG156" i="28"/>
  <c r="AH156" i="28"/>
  <c r="AH86" i="33"/>
  <c r="AG86" i="33"/>
  <c r="AG84" i="28"/>
  <c r="AH84" i="28"/>
  <c r="AE134" i="32"/>
  <c r="AF134" i="32" s="1"/>
  <c r="AG60" i="31"/>
  <c r="AH60" i="31"/>
  <c r="AH131" i="30"/>
  <c r="AG131" i="30"/>
  <c r="AE58" i="33"/>
  <c r="AF58" i="33" s="1"/>
  <c r="AH68" i="33"/>
  <c r="AG68" i="33"/>
  <c r="AG170" i="28"/>
  <c r="AH170" i="28"/>
  <c r="AG183" i="31"/>
  <c r="AH183" i="31"/>
  <c r="AG218" i="28"/>
  <c r="AH218" i="28"/>
  <c r="AH77" i="31"/>
  <c r="AG77" i="31"/>
  <c r="P8" i="31"/>
  <c r="Q8" i="31" s="1"/>
  <c r="AH170" i="30"/>
  <c r="AG170" i="30"/>
  <c r="AG134" i="28"/>
  <c r="AH134" i="28"/>
  <c r="AH223" i="32"/>
  <c r="AG223" i="32"/>
  <c r="AH199" i="31"/>
  <c r="AG199" i="31"/>
  <c r="AH62" i="28"/>
  <c r="AG62" i="28"/>
  <c r="AE195" i="33"/>
  <c r="AF195" i="33" s="1"/>
  <c r="AH76" i="32"/>
  <c r="AG76" i="32"/>
  <c r="AG208" i="32"/>
  <c r="AH208" i="32"/>
  <c r="AH144" i="33"/>
  <c r="AG144" i="33"/>
  <c r="AG127" i="31"/>
  <c r="AH127" i="31"/>
  <c r="P10" i="31"/>
  <c r="Q10" i="31" s="1"/>
  <c r="AH140" i="33"/>
  <c r="AG140" i="33"/>
  <c r="AG121" i="33"/>
  <c r="AH121" i="33"/>
  <c r="AG120" i="31"/>
  <c r="AH120" i="31"/>
  <c r="AH59" i="28"/>
  <c r="AG59" i="28"/>
  <c r="AA58" i="30"/>
  <c r="AE58" i="30"/>
  <c r="AF58" i="30" s="1"/>
  <c r="AH192" i="33"/>
  <c r="AG192" i="33"/>
  <c r="AH184" i="28"/>
  <c r="AG184" i="28"/>
  <c r="AH118" i="30"/>
  <c r="AG118" i="30"/>
  <c r="AH60" i="28"/>
  <c r="AG60" i="28"/>
  <c r="AH170" i="33"/>
  <c r="AG170" i="33"/>
  <c r="AG74" i="30"/>
  <c r="AH74" i="30"/>
  <c r="AH219" i="28"/>
  <c r="AG219" i="28"/>
  <c r="AH66" i="28"/>
  <c r="AG66" i="28"/>
  <c r="AA185" i="33"/>
  <c r="AE185" i="33"/>
  <c r="AF185" i="33" s="1"/>
  <c r="AE130" i="30"/>
  <c r="AF130" i="30" s="1"/>
  <c r="AH137" i="28"/>
  <c r="AG137" i="28"/>
  <c r="AH98" i="33"/>
  <c r="AG98" i="33"/>
  <c r="AG158" i="31"/>
  <c r="AH158" i="31"/>
  <c r="AG145" i="30"/>
  <c r="AH145" i="30"/>
  <c r="AG201" i="33"/>
  <c r="AH201" i="33"/>
  <c r="AH158" i="33"/>
  <c r="AG158" i="33"/>
  <c r="AH91" i="30"/>
  <c r="AG91" i="30"/>
  <c r="AH215" i="28"/>
  <c r="AG215" i="28"/>
  <c r="AA159" i="30"/>
  <c r="AE159" i="30"/>
  <c r="AF159" i="30" s="1"/>
  <c r="AE120" i="33"/>
  <c r="AF120" i="33" s="1"/>
  <c r="AH209" i="30"/>
  <c r="AG209" i="30"/>
  <c r="AH197" i="31"/>
  <c r="AG197" i="31"/>
  <c r="AG96" i="32"/>
  <c r="AH96" i="32"/>
  <c r="AA211" i="33"/>
  <c r="AE211" i="33"/>
  <c r="AF211" i="33" s="1"/>
  <c r="AG186" i="31"/>
  <c r="AH186" i="31"/>
  <c r="AH179" i="32"/>
  <c r="AG179" i="32"/>
  <c r="AH98" i="32"/>
  <c r="AG98" i="32"/>
  <c r="AE222" i="33"/>
  <c r="AF222" i="33" s="1"/>
  <c r="AA222" i="33"/>
  <c r="AA61" i="30"/>
  <c r="AE61" i="30"/>
  <c r="AF61" i="30" s="1"/>
  <c r="AE84" i="30"/>
  <c r="AF84" i="30" s="1"/>
  <c r="AG137" i="30"/>
  <c r="AH137" i="30"/>
  <c r="AE118" i="33"/>
  <c r="AF118" i="33" s="1"/>
  <c r="AH95" i="30"/>
  <c r="AG95" i="30"/>
  <c r="AH69" i="28"/>
  <c r="AG69" i="28"/>
  <c r="AG159" i="28"/>
  <c r="AH159" i="28"/>
  <c r="AH148" i="28"/>
  <c r="AG148" i="28"/>
  <c r="AG190" i="31"/>
  <c r="AH190" i="31"/>
  <c r="AG63" i="33"/>
  <c r="AH63" i="33"/>
  <c r="AH133" i="30"/>
  <c r="AG133" i="30"/>
  <c r="AH111" i="28"/>
  <c r="AG111" i="28"/>
  <c r="AG189" i="33"/>
  <c r="AH189" i="33"/>
  <c r="AE109" i="30"/>
  <c r="AF109" i="30" s="1"/>
  <c r="AH67" i="33"/>
  <c r="AG67" i="33"/>
  <c r="AH108" i="28"/>
  <c r="AG108" i="28"/>
  <c r="AG222" i="32"/>
  <c r="AH222" i="32"/>
  <c r="AE81" i="30"/>
  <c r="AF81" i="30" s="1"/>
  <c r="AG64" i="31"/>
  <c r="AH64" i="31"/>
  <c r="AG106" i="32"/>
  <c r="AH106" i="32"/>
  <c r="AH72" i="33"/>
  <c r="AG72" i="33"/>
  <c r="AH65" i="32"/>
  <c r="AG65" i="32"/>
  <c r="AG201" i="31"/>
  <c r="AH201" i="31"/>
  <c r="AE152" i="33"/>
  <c r="AF152" i="33" s="1"/>
  <c r="AG220" i="30"/>
  <c r="AH220" i="30"/>
  <c r="AG85" i="28"/>
  <c r="AH85" i="28"/>
  <c r="AG170" i="32"/>
  <c r="AH170" i="32"/>
  <c r="AH109" i="28"/>
  <c r="AG109" i="28"/>
  <c r="AA111" i="32"/>
  <c r="AE111" i="32"/>
  <c r="AF111" i="32" s="1"/>
  <c r="AE224" i="33"/>
  <c r="AF224" i="33" s="1"/>
  <c r="AA224" i="33"/>
  <c r="AA67" i="30"/>
  <c r="AE67" i="30"/>
  <c r="AF67" i="30" s="1"/>
  <c r="AE196" i="32"/>
  <c r="AF196" i="32" s="1"/>
  <c r="AH200" i="32"/>
  <c r="AG200" i="32"/>
  <c r="AH188" i="28"/>
  <c r="AG188" i="28"/>
  <c r="P12" i="28"/>
  <c r="Q12" i="28" s="1"/>
  <c r="AA203" i="26"/>
  <c r="AH192" i="30"/>
  <c r="AG192" i="30"/>
  <c r="AH212" i="28"/>
  <c r="AG212" i="28"/>
  <c r="AG188" i="33"/>
  <c r="AH188" i="33"/>
  <c r="AG102" i="32"/>
  <c r="AH102" i="32"/>
  <c r="AH109" i="31"/>
  <c r="AG109" i="31"/>
  <c r="AH83" i="30"/>
  <c r="AG83" i="30"/>
  <c r="AH125" i="33"/>
  <c r="AG125" i="33"/>
  <c r="AH207" i="30"/>
  <c r="AG207" i="30"/>
  <c r="AG214" i="33"/>
  <c r="AH214" i="33"/>
  <c r="AE178" i="32"/>
  <c r="AF178" i="32" s="1"/>
  <c r="R11" i="31"/>
  <c r="U11" i="31" s="1"/>
  <c r="AG81" i="32"/>
  <c r="AH81" i="32"/>
  <c r="AH66" i="33"/>
  <c r="AG66" i="33"/>
  <c r="AH123" i="33"/>
  <c r="AG123" i="33"/>
  <c r="AH210" i="30"/>
  <c r="AG210" i="30"/>
  <c r="AH116" i="33"/>
  <c r="AG116" i="33"/>
  <c r="AG127" i="33"/>
  <c r="AH127" i="33"/>
  <c r="AH154" i="32"/>
  <c r="AG154" i="32"/>
  <c r="AH204" i="31"/>
  <c r="AG204" i="31"/>
  <c r="AE107" i="30"/>
  <c r="AF107" i="30" s="1"/>
  <c r="AH88" i="32"/>
  <c r="AG88" i="32"/>
  <c r="AG93" i="30"/>
  <c r="AH163" i="33"/>
  <c r="AG163" i="33"/>
  <c r="AE156" i="30"/>
  <c r="AF156" i="30" s="1"/>
  <c r="AG162" i="32"/>
  <c r="AG71" i="31"/>
  <c r="AH71" i="31"/>
  <c r="AH57" i="31"/>
  <c r="AG57" i="31"/>
  <c r="AG221" i="31"/>
  <c r="AH221" i="31"/>
  <c r="AG146" i="28"/>
  <c r="AH146" i="28"/>
  <c r="AG157" i="32"/>
  <c r="AH157" i="32"/>
  <c r="AH76" i="30"/>
  <c r="AG76" i="30"/>
  <c r="AG221" i="32"/>
  <c r="AH221" i="32"/>
  <c r="AH93" i="33"/>
  <c r="AG93" i="33"/>
  <c r="AH157" i="30"/>
  <c r="AG157" i="30"/>
  <c r="AG51" i="32"/>
  <c r="AH51" i="32"/>
  <c r="AG142" i="31"/>
  <c r="AH142" i="31"/>
  <c r="AH107" i="28"/>
  <c r="AG107" i="28"/>
  <c r="AG221" i="30"/>
  <c r="AH221" i="30"/>
  <c r="AG143" i="31"/>
  <c r="AH143" i="31"/>
  <c r="AH93" i="31"/>
  <c r="AG93" i="31"/>
  <c r="AH137" i="33"/>
  <c r="AG137" i="33"/>
  <c r="AG168" i="30"/>
  <c r="AH168" i="30"/>
  <c r="AE82" i="32"/>
  <c r="AF82" i="32" s="1"/>
  <c r="AH126" i="30"/>
  <c r="AG126" i="30"/>
  <c r="AH57" i="28"/>
  <c r="AG57" i="28"/>
  <c r="P7" i="28"/>
  <c r="Q7" i="28" s="1"/>
  <c r="AE154" i="33"/>
  <c r="AF154" i="33" s="1"/>
  <c r="AA154" i="33"/>
  <c r="AE182" i="30"/>
  <c r="AF182" i="30" s="1"/>
  <c r="AH218" i="33"/>
  <c r="AG218" i="33"/>
  <c r="AE203" i="33"/>
  <c r="AF203" i="33" s="1"/>
  <c r="AE82" i="33"/>
  <c r="AF82" i="33" s="1"/>
  <c r="AH67" i="28"/>
  <c r="AG67" i="28"/>
  <c r="AG186" i="28"/>
  <c r="AH186" i="28"/>
  <c r="AH219" i="27"/>
  <c r="R23" i="27"/>
  <c r="U23" i="27" s="1"/>
  <c r="AE101" i="27"/>
  <c r="AF101" i="27" s="1"/>
  <c r="AH101" i="27" s="1"/>
  <c r="Z58" i="27"/>
  <c r="AE58" i="27" s="1"/>
  <c r="AF58" i="27" s="1"/>
  <c r="AH58" i="27" s="1"/>
  <c r="AH188" i="32"/>
  <c r="AG188" i="32"/>
  <c r="AG193" i="32"/>
  <c r="AH193" i="32"/>
  <c r="AH172" i="29"/>
  <c r="AG172" i="29"/>
  <c r="AH101" i="32"/>
  <c r="AG101" i="32"/>
  <c r="AG158" i="32"/>
  <c r="AH158" i="32"/>
  <c r="AH205" i="32"/>
  <c r="AG205" i="32"/>
  <c r="AH93" i="32"/>
  <c r="AG93" i="32"/>
  <c r="AG132" i="32"/>
  <c r="AH132" i="32"/>
  <c r="AH60" i="32"/>
  <c r="AG60" i="32"/>
  <c r="AE216" i="27"/>
  <c r="AF216" i="27" s="1"/>
  <c r="AH57" i="32"/>
  <c r="AG57" i="32"/>
  <c r="AH108" i="32"/>
  <c r="AG108" i="32"/>
  <c r="AH182" i="32"/>
  <c r="AG182" i="32"/>
  <c r="AH97" i="32"/>
  <c r="AG97" i="32"/>
  <c r="AG85" i="32"/>
  <c r="AH85" i="32"/>
  <c r="AG211" i="32"/>
  <c r="AH211" i="32"/>
  <c r="AG55" i="32"/>
  <c r="AH55" i="32"/>
  <c r="Y130" i="25"/>
  <c r="AG177" i="32"/>
  <c r="AH177" i="32"/>
  <c r="AH164" i="32"/>
  <c r="AG164" i="32"/>
  <c r="AG136" i="32"/>
  <c r="AH136" i="32"/>
  <c r="AG53" i="29"/>
  <c r="R24" i="26"/>
  <c r="U24" i="26" s="1"/>
  <c r="Z218" i="27"/>
  <c r="AE218" i="27" s="1"/>
  <c r="AA196" i="27"/>
  <c r="Z64" i="27"/>
  <c r="AA64" i="27" s="1"/>
  <c r="AH72" i="29"/>
  <c r="AG72" i="29"/>
  <c r="AH117" i="32"/>
  <c r="AG117" i="32"/>
  <c r="AG69" i="32"/>
  <c r="AH69" i="32"/>
  <c r="AH203" i="32"/>
  <c r="AG203" i="32"/>
  <c r="AH59" i="32"/>
  <c r="AG59" i="32"/>
  <c r="AG198" i="32"/>
  <c r="AH198" i="32"/>
  <c r="AG67" i="32"/>
  <c r="AH67" i="32"/>
  <c r="AH145" i="32"/>
  <c r="AG145" i="32"/>
  <c r="AG92" i="32"/>
  <c r="AH92" i="32"/>
  <c r="AH184" i="32"/>
  <c r="AG184" i="32"/>
  <c r="AA100" i="27"/>
  <c r="AF126" i="27"/>
  <c r="AA126" i="27"/>
  <c r="AE168" i="27"/>
  <c r="AF168" i="27" s="1"/>
  <c r="AH168" i="27" s="1"/>
  <c r="S22" i="27"/>
  <c r="V22" i="27" s="1"/>
  <c r="AG70" i="27"/>
  <c r="AE138" i="27"/>
  <c r="AF138" i="27" s="1"/>
  <c r="AG138" i="27" s="1"/>
  <c r="Z147" i="27"/>
  <c r="AA147" i="27" s="1"/>
  <c r="AA96" i="27"/>
  <c r="AA53" i="27"/>
  <c r="X160" i="27"/>
  <c r="Z160" i="27"/>
  <c r="AA204" i="27"/>
  <c r="X156" i="27"/>
  <c r="Z156" i="27"/>
  <c r="S27" i="27"/>
  <c r="V27" i="27" s="1"/>
  <c r="AH203" i="26"/>
  <c r="S26" i="26"/>
  <c r="V26" i="26" s="1"/>
  <c r="Z145" i="26"/>
  <c r="AE145" i="26" s="1"/>
  <c r="Z163" i="26"/>
  <c r="AE163" i="26" s="1"/>
  <c r="AF163" i="26" s="1"/>
  <c r="AC196" i="26"/>
  <c r="S23" i="26"/>
  <c r="V23" i="26" s="1"/>
  <c r="Z196" i="26"/>
  <c r="AA196" i="26" s="1"/>
  <c r="R25" i="26"/>
  <c r="U25" i="26" s="1"/>
  <c r="Z95" i="26"/>
  <c r="AE95" i="26" s="1"/>
  <c r="AF95" i="26" s="1"/>
  <c r="Z207" i="26"/>
  <c r="AA207" i="26" s="1"/>
  <c r="AH57" i="26"/>
  <c r="AG57" i="26"/>
  <c r="AE119" i="26"/>
  <c r="AF119" i="26" s="1"/>
  <c r="AH119" i="26" s="1"/>
  <c r="Z112" i="26"/>
  <c r="AE112" i="26" s="1"/>
  <c r="AA57" i="26"/>
  <c r="W60" i="25"/>
  <c r="X60" i="25" s="1"/>
  <c r="Z215" i="26"/>
  <c r="AE215" i="26" s="1"/>
  <c r="AF215" i="26" s="1"/>
  <c r="AA199" i="26"/>
  <c r="AH225" i="27"/>
  <c r="AG225" i="27"/>
  <c r="Z55" i="27"/>
  <c r="Z106" i="27"/>
  <c r="AE106" i="27" s="1"/>
  <c r="AF218" i="27"/>
  <c r="AG218" i="27" s="1"/>
  <c r="AA118" i="27"/>
  <c r="AE125" i="27"/>
  <c r="AF125" i="27" s="1"/>
  <c r="AH51" i="27"/>
  <c r="AF76" i="27"/>
  <c r="AG76" i="27" s="1"/>
  <c r="AG127" i="27"/>
  <c r="S24" i="27"/>
  <c r="V24" i="27" s="1"/>
  <c r="AE175" i="27"/>
  <c r="AF175" i="27" s="1"/>
  <c r="AH175" i="27" s="1"/>
  <c r="R27" i="27"/>
  <c r="U27" i="27" s="1"/>
  <c r="Z190" i="27"/>
  <c r="Q190" i="27"/>
  <c r="AE201" i="27"/>
  <c r="AF201" i="27" s="1"/>
  <c r="AH201" i="27" s="1"/>
  <c r="S26" i="27"/>
  <c r="V26" i="27" s="1"/>
  <c r="AF67" i="27"/>
  <c r="S28" i="27"/>
  <c r="V28" i="27" s="1"/>
  <c r="R22" i="27"/>
  <c r="U22" i="27" s="1"/>
  <c r="AE100" i="27"/>
  <c r="AF100" i="27" s="1"/>
  <c r="AG100" i="27" s="1"/>
  <c r="S25" i="27"/>
  <c r="V25" i="27" s="1"/>
  <c r="AA70" i="27"/>
  <c r="Z153" i="27"/>
  <c r="AA153" i="27" s="1"/>
  <c r="AH178" i="27"/>
  <c r="R25" i="27"/>
  <c r="U25" i="27" s="1"/>
  <c r="R26" i="27"/>
  <c r="U26" i="27" s="1"/>
  <c r="AF98" i="27"/>
  <c r="AG98" i="27" s="1"/>
  <c r="AE206" i="27"/>
  <c r="AF206" i="27" s="1"/>
  <c r="AG206" i="27" s="1"/>
  <c r="Z191" i="27"/>
  <c r="AE191" i="27" s="1"/>
  <c r="AF191" i="27" s="1"/>
  <c r="AH191" i="27" s="1"/>
  <c r="S24" i="26"/>
  <c r="V24" i="26" s="1"/>
  <c r="AE207" i="26"/>
  <c r="AF207" i="26" s="1"/>
  <c r="AG207" i="26" s="1"/>
  <c r="R26" i="26"/>
  <c r="U26" i="26" s="1"/>
  <c r="Z213" i="26"/>
  <c r="AA213" i="26" s="1"/>
  <c r="R23" i="26"/>
  <c r="U23" i="26" s="1"/>
  <c r="Z51" i="26"/>
  <c r="AA51" i="26" s="1"/>
  <c r="S25" i="26"/>
  <c r="V25" i="26" s="1"/>
  <c r="AF54" i="26"/>
  <c r="AH54" i="26" s="1"/>
  <c r="AA175" i="26"/>
  <c r="Q125" i="26"/>
  <c r="Z125" i="26"/>
  <c r="AA62" i="26"/>
  <c r="AF194" i="26"/>
  <c r="AH194" i="26" s="1"/>
  <c r="AA54" i="26"/>
  <c r="AE74" i="26"/>
  <c r="AF74" i="26" s="1"/>
  <c r="AG74" i="26" s="1"/>
  <c r="Z108" i="26"/>
  <c r="AE108" i="26" s="1"/>
  <c r="AF108" i="26" s="1"/>
  <c r="AA154" i="26"/>
  <c r="AE225" i="26"/>
  <c r="AF225" i="26" s="1"/>
  <c r="AG225" i="26" s="1"/>
  <c r="Z188" i="26"/>
  <c r="AE188" i="26" s="1"/>
  <c r="AF188" i="26" s="1"/>
  <c r="Z120" i="26"/>
  <c r="AE120" i="26" s="1"/>
  <c r="AF120" i="26" s="1"/>
  <c r="AA102" i="26"/>
  <c r="AH183" i="26"/>
  <c r="AA171" i="26"/>
  <c r="AF55" i="26"/>
  <c r="AG55" i="26" s="1"/>
  <c r="AA137" i="26"/>
  <c r="AE109" i="26"/>
  <c r="AF109" i="26" s="1"/>
  <c r="AH109" i="26" s="1"/>
  <c r="AE129" i="26"/>
  <c r="AF129" i="26" s="1"/>
  <c r="AH129" i="26" s="1"/>
  <c r="Z52" i="26"/>
  <c r="AA52" i="26" s="1"/>
  <c r="AH205" i="26"/>
  <c r="AE70" i="26"/>
  <c r="AF70" i="26" s="1"/>
  <c r="AG70" i="26" s="1"/>
  <c r="AA198" i="26"/>
  <c r="AG62" i="26"/>
  <c r="Z94" i="26"/>
  <c r="AA94" i="26" s="1"/>
  <c r="AE91" i="26"/>
  <c r="AF91" i="26" s="1"/>
  <c r="AG91" i="26" s="1"/>
  <c r="AA159" i="26"/>
  <c r="AA99" i="26"/>
  <c r="AE206" i="26"/>
  <c r="AF206" i="26" s="1"/>
  <c r="AH206" i="26" s="1"/>
  <c r="AE64" i="26"/>
  <c r="AF64" i="26" s="1"/>
  <c r="AG64" i="26" s="1"/>
  <c r="AA146" i="26"/>
  <c r="AE124" i="27"/>
  <c r="AF124" i="27" s="1"/>
  <c r="AG124" i="27" s="1"/>
  <c r="AE143" i="27"/>
  <c r="AF143" i="27" s="1"/>
  <c r="AH143" i="27" s="1"/>
  <c r="AF171" i="27"/>
  <c r="AH171" i="27" s="1"/>
  <c r="AA103" i="27"/>
  <c r="AA182" i="27"/>
  <c r="AG152" i="26"/>
  <c r="AF150" i="26"/>
  <c r="AG150" i="26" s="1"/>
  <c r="AE56" i="26"/>
  <c r="AF56" i="26" s="1"/>
  <c r="AG56" i="26" s="1"/>
  <c r="Z189" i="25"/>
  <c r="AA189" i="25" s="1"/>
  <c r="W140" i="25"/>
  <c r="X140" i="25" s="1"/>
  <c r="W139" i="25"/>
  <c r="X139" i="25" s="1"/>
  <c r="Y113" i="25"/>
  <c r="X85" i="25"/>
  <c r="Z85" i="25"/>
  <c r="AE85" i="25" s="1"/>
  <c r="AF85" i="25" s="1"/>
  <c r="W191" i="25"/>
  <c r="X191" i="25" s="1"/>
  <c r="Y53" i="25"/>
  <c r="Z202" i="25"/>
  <c r="AE202" i="25" s="1"/>
  <c r="AF202" i="25" s="1"/>
  <c r="AG202" i="25" s="1"/>
  <c r="AA79" i="26"/>
  <c r="AA194" i="26"/>
  <c r="AH214" i="26"/>
  <c r="AA150" i="26"/>
  <c r="AA55" i="26"/>
  <c r="AH76" i="26"/>
  <c r="AF173" i="27"/>
  <c r="AG173" i="27" s="1"/>
  <c r="AE103" i="27"/>
  <c r="AF103" i="27" s="1"/>
  <c r="AH103" i="27" s="1"/>
  <c r="Z132" i="27"/>
  <c r="AE87" i="27"/>
  <c r="AF87" i="27" s="1"/>
  <c r="AG87" i="27" s="1"/>
  <c r="AH69" i="27"/>
  <c r="AE224" i="27"/>
  <c r="AF224" i="27" s="1"/>
  <c r="AH224" i="27" s="1"/>
  <c r="AE193" i="27"/>
  <c r="AF193" i="27" s="1"/>
  <c r="AH193" i="27" s="1"/>
  <c r="AA172" i="27"/>
  <c r="AE91" i="27"/>
  <c r="AF91" i="27" s="1"/>
  <c r="AH91" i="27" s="1"/>
  <c r="AE209" i="27"/>
  <c r="AF209" i="27" s="1"/>
  <c r="AG209" i="27" s="1"/>
  <c r="AE196" i="27"/>
  <c r="AF196" i="27" s="1"/>
  <c r="AH196" i="27" s="1"/>
  <c r="AE165" i="27"/>
  <c r="AF165" i="27" s="1"/>
  <c r="AH165" i="27" s="1"/>
  <c r="AF172" i="27"/>
  <c r="AH172" i="27" s="1"/>
  <c r="AF128" i="27"/>
  <c r="AG128" i="27" s="1"/>
  <c r="AA98" i="27"/>
  <c r="AE147" i="26"/>
  <c r="AF147" i="26" s="1"/>
  <c r="AH147" i="26" s="1"/>
  <c r="AE110" i="26"/>
  <c r="AF110" i="26" s="1"/>
  <c r="AG110" i="26" s="1"/>
  <c r="AE72" i="26"/>
  <c r="AF72" i="26" s="1"/>
  <c r="AH72" i="26" s="1"/>
  <c r="AE97" i="26"/>
  <c r="AF97" i="26" s="1"/>
  <c r="AH97" i="26" s="1"/>
  <c r="AF96" i="26"/>
  <c r="AG96" i="26" s="1"/>
  <c r="AE79" i="26"/>
  <c r="AF79" i="26" s="1"/>
  <c r="AH79" i="26" s="1"/>
  <c r="AG211" i="26"/>
  <c r="AE185" i="26"/>
  <c r="AF185" i="26" s="1"/>
  <c r="AH185" i="26" s="1"/>
  <c r="AF102" i="26"/>
  <c r="AG102" i="26" s="1"/>
  <c r="AE128" i="26"/>
  <c r="AF128" i="26" s="1"/>
  <c r="AH128" i="26" s="1"/>
  <c r="AE93" i="27"/>
  <c r="AF93" i="27" s="1"/>
  <c r="AH93" i="27" s="1"/>
  <c r="AE145" i="27"/>
  <c r="AF145" i="27" s="1"/>
  <c r="AH145" i="27" s="1"/>
  <c r="AE118" i="27"/>
  <c r="AF118" i="27" s="1"/>
  <c r="AH118" i="27" s="1"/>
  <c r="AE158" i="27"/>
  <c r="AF158" i="27" s="1"/>
  <c r="AG158" i="27" s="1"/>
  <c r="AG116" i="26"/>
  <c r="AA130" i="26"/>
  <c r="AA197" i="26"/>
  <c r="AE127" i="26"/>
  <c r="AF127" i="26" s="1"/>
  <c r="AG127" i="26" s="1"/>
  <c r="AE151" i="26"/>
  <c r="AF151" i="26" s="1"/>
  <c r="AH151" i="26" s="1"/>
  <c r="AE80" i="26"/>
  <c r="AF80" i="26" s="1"/>
  <c r="AH80" i="26" s="1"/>
  <c r="AE204" i="26"/>
  <c r="AF204" i="26" s="1"/>
  <c r="AH204" i="26" s="1"/>
  <c r="AE63" i="26"/>
  <c r="AF63" i="26" s="1"/>
  <c r="AG63" i="26" s="1"/>
  <c r="AE176" i="26"/>
  <c r="AF176" i="26" s="1"/>
  <c r="AG176" i="26" s="1"/>
  <c r="AE187" i="26"/>
  <c r="AF187" i="26" s="1"/>
  <c r="AH187" i="26" s="1"/>
  <c r="AA74" i="27"/>
  <c r="AG130" i="27"/>
  <c r="AE199" i="27"/>
  <c r="AF199" i="27" s="1"/>
  <c r="AH199" i="27" s="1"/>
  <c r="AE81" i="27"/>
  <c r="AF81" i="27" s="1"/>
  <c r="AG81" i="27" s="1"/>
  <c r="AF112" i="27"/>
  <c r="AG112" i="27" s="1"/>
  <c r="AE71" i="27"/>
  <c r="AF71" i="27" s="1"/>
  <c r="AG71" i="27" s="1"/>
  <c r="Z59" i="27"/>
  <c r="AA59" i="27" s="1"/>
  <c r="AE197" i="27"/>
  <c r="AF197" i="27" s="1"/>
  <c r="AH197" i="27" s="1"/>
  <c r="AF106" i="27"/>
  <c r="AH106" i="27" s="1"/>
  <c r="AE94" i="27"/>
  <c r="AF94" i="27" s="1"/>
  <c r="AG94" i="27" s="1"/>
  <c r="AE182" i="27"/>
  <c r="AF182" i="27" s="1"/>
  <c r="AH182" i="27" s="1"/>
  <c r="AA84" i="27"/>
  <c r="AA88" i="27"/>
  <c r="AF151" i="27"/>
  <c r="AG151" i="27" s="1"/>
  <c r="AF181" i="27"/>
  <c r="AH181" i="27" s="1"/>
  <c r="AE133" i="27"/>
  <c r="AF133" i="27" s="1"/>
  <c r="AG133" i="27" s="1"/>
  <c r="AE99" i="27"/>
  <c r="AF99" i="27" s="1"/>
  <c r="AG99" i="27" s="1"/>
  <c r="AE120" i="27"/>
  <c r="AF120" i="27" s="1"/>
  <c r="AH120" i="27" s="1"/>
  <c r="AF84" i="27"/>
  <c r="AG84" i="27" s="1"/>
  <c r="AE189" i="27"/>
  <c r="AF189" i="27" s="1"/>
  <c r="AG189" i="27" s="1"/>
  <c r="Z223" i="27"/>
  <c r="AA223" i="27" s="1"/>
  <c r="AE186" i="27"/>
  <c r="AF186" i="27" s="1"/>
  <c r="AH186" i="27" s="1"/>
  <c r="AF74" i="27"/>
  <c r="AH74" i="27" s="1"/>
  <c r="AA121" i="27"/>
  <c r="AE57" i="27"/>
  <c r="AF57" i="27" s="1"/>
  <c r="AG57" i="27" s="1"/>
  <c r="Z174" i="27"/>
  <c r="AA174" i="27" s="1"/>
  <c r="AE164" i="27"/>
  <c r="AF164" i="27" s="1"/>
  <c r="AH164" i="27" s="1"/>
  <c r="AA151" i="27"/>
  <c r="AE192" i="27"/>
  <c r="AF192" i="27" s="1"/>
  <c r="AH192" i="27" s="1"/>
  <c r="Z213" i="27"/>
  <c r="AA213" i="27" s="1"/>
  <c r="AE73" i="27"/>
  <c r="AF73" i="27" s="1"/>
  <c r="AH73" i="27" s="1"/>
  <c r="AA181" i="27"/>
  <c r="AA220" i="26"/>
  <c r="AE82" i="26"/>
  <c r="AF82" i="26" s="1"/>
  <c r="AG82" i="26" s="1"/>
  <c r="AE221" i="26"/>
  <c r="AF221" i="26" s="1"/>
  <c r="AG221" i="26" s="1"/>
  <c r="AE68" i="26"/>
  <c r="AF68" i="26" s="1"/>
  <c r="AG68" i="26" s="1"/>
  <c r="AE103" i="26"/>
  <c r="AF103" i="26" s="1"/>
  <c r="AG103" i="26" s="1"/>
  <c r="Z104" i="26"/>
  <c r="AA104" i="26" s="1"/>
  <c r="AA98" i="26"/>
  <c r="Z124" i="26"/>
  <c r="AA124" i="26" s="1"/>
  <c r="AF134" i="26"/>
  <c r="AG134" i="26" s="1"/>
  <c r="Z180" i="26"/>
  <c r="AA180" i="26" s="1"/>
  <c r="AF112" i="26"/>
  <c r="AH112" i="26" s="1"/>
  <c r="Z201" i="26"/>
  <c r="AA201" i="26" s="1"/>
  <c r="AE189" i="26"/>
  <c r="AF189" i="26" s="1"/>
  <c r="AH189" i="26" s="1"/>
  <c r="Z114" i="26"/>
  <c r="AA114" i="26" s="1"/>
  <c r="AF98" i="26"/>
  <c r="AH98" i="26" s="1"/>
  <c r="AA101" i="26"/>
  <c r="Z192" i="25"/>
  <c r="AE192" i="25" s="1"/>
  <c r="AF192" i="25" s="1"/>
  <c r="AH192" i="25" s="1"/>
  <c r="O7" i="25"/>
  <c r="AA198" i="25"/>
  <c r="O11" i="25"/>
  <c r="W112" i="25"/>
  <c r="X112" i="25" s="1"/>
  <c r="Z176" i="25"/>
  <c r="AE176" i="25" s="1"/>
  <c r="AF176" i="25" s="1"/>
  <c r="AG176" i="25" s="1"/>
  <c r="Y218" i="25"/>
  <c r="Z221" i="25"/>
  <c r="AE221" i="25" s="1"/>
  <c r="AF221" i="25" s="1"/>
  <c r="W137" i="25"/>
  <c r="X137" i="25" s="1"/>
  <c r="Y190" i="25"/>
  <c r="W214" i="25"/>
  <c r="X214" i="25" s="1"/>
  <c r="W216" i="25"/>
  <c r="X216" i="25" s="1"/>
  <c r="Z76" i="25"/>
  <c r="AE76" i="25" s="1"/>
  <c r="AF76" i="25" s="1"/>
  <c r="Z101" i="25"/>
  <c r="AA101" i="25" s="1"/>
  <c r="Z152" i="25"/>
  <c r="AA152" i="25" s="1"/>
  <c r="W168" i="25"/>
  <c r="X168" i="25" s="1"/>
  <c r="Z153" i="25"/>
  <c r="AE153" i="25" s="1"/>
  <c r="Z172" i="25"/>
  <c r="AE172" i="25" s="1"/>
  <c r="W82" i="25"/>
  <c r="X82" i="25" s="1"/>
  <c r="W160" i="25"/>
  <c r="X160" i="25" s="1"/>
  <c r="Y55" i="25"/>
  <c r="Y144" i="25"/>
  <c r="Y114" i="25"/>
  <c r="Y220" i="25"/>
  <c r="Y148" i="25"/>
  <c r="W143" i="25"/>
  <c r="X143" i="25" s="1"/>
  <c r="Y167" i="25"/>
  <c r="Z156" i="25"/>
  <c r="AA156" i="25" s="1"/>
  <c r="W62" i="25"/>
  <c r="X62" i="25" s="1"/>
  <c r="Y200" i="25"/>
  <c r="W95" i="25"/>
  <c r="X95" i="25" s="1"/>
  <c r="W190" i="25"/>
  <c r="X190" i="25" s="1"/>
  <c r="AE198" i="25"/>
  <c r="AF198" i="25" s="1"/>
  <c r="AG198" i="25" s="1"/>
  <c r="Z52" i="25"/>
  <c r="AE52" i="25" s="1"/>
  <c r="AF52" i="25" s="1"/>
  <c r="W144" i="25"/>
  <c r="X144" i="25" s="1"/>
  <c r="Z72" i="25"/>
  <c r="AA72" i="25" s="1"/>
  <c r="Z155" i="25"/>
  <c r="AE155" i="25" s="1"/>
  <c r="W188" i="25"/>
  <c r="X188" i="25" s="1"/>
  <c r="Z151" i="25"/>
  <c r="AA151" i="25" s="1"/>
  <c r="Y61" i="25"/>
  <c r="Z146" i="25"/>
  <c r="AE146" i="25" s="1"/>
  <c r="W131" i="25"/>
  <c r="X131" i="25" s="1"/>
  <c r="W68" i="25"/>
  <c r="X68" i="25" s="1"/>
  <c r="AF134" i="25"/>
  <c r="AH134" i="25" s="1"/>
  <c r="AF170" i="25"/>
  <c r="AG170" i="25" s="1"/>
  <c r="Z196" i="25"/>
  <c r="AA196" i="25" s="1"/>
  <c r="W58" i="25"/>
  <c r="X58" i="25" s="1"/>
  <c r="Y87" i="25"/>
  <c r="Z78" i="25"/>
  <c r="AA78" i="25" s="1"/>
  <c r="Y84" i="25"/>
  <c r="W83" i="25"/>
  <c r="X83" i="25" s="1"/>
  <c r="Z179" i="25"/>
  <c r="AE179" i="25" s="1"/>
  <c r="Y97" i="25"/>
  <c r="Y112" i="25"/>
  <c r="W106" i="25"/>
  <c r="X106" i="25" s="1"/>
  <c r="Z147" i="25"/>
  <c r="AE147" i="25" s="1"/>
  <c r="W138" i="25"/>
  <c r="X138" i="25" s="1"/>
  <c r="Y86" i="25"/>
  <c r="Y54" i="25"/>
  <c r="Y143" i="25"/>
  <c r="W159" i="25"/>
  <c r="X159" i="25" s="1"/>
  <c r="W116" i="25"/>
  <c r="X116" i="25" s="1"/>
  <c r="AA161" i="25"/>
  <c r="Y205" i="25"/>
  <c r="Y172" i="25"/>
  <c r="Z171" i="25"/>
  <c r="AA171" i="25" s="1"/>
  <c r="Z51" i="25"/>
  <c r="AE51" i="25" s="1"/>
  <c r="AF51" i="25" s="1"/>
  <c r="P112" i="25"/>
  <c r="Q112" i="25" s="1"/>
  <c r="AA134" i="25"/>
  <c r="AA129" i="25"/>
  <c r="Q52" i="25"/>
  <c r="Q156" i="25"/>
  <c r="Z148" i="25"/>
  <c r="AE148" i="25" s="1"/>
  <c r="Y93" i="25"/>
  <c r="Z204" i="25"/>
  <c r="AE204" i="25" s="1"/>
  <c r="Y62" i="25"/>
  <c r="Y168" i="25"/>
  <c r="Z136" i="25"/>
  <c r="AA136" i="25" s="1"/>
  <c r="Y201" i="25"/>
  <c r="Z56" i="25"/>
  <c r="AA56" i="25" s="1"/>
  <c r="Y58" i="25"/>
  <c r="Y95" i="25"/>
  <c r="Y128" i="25"/>
  <c r="W90" i="25"/>
  <c r="X90" i="25" s="1"/>
  <c r="Y102" i="25"/>
  <c r="Z108" i="25"/>
  <c r="AA108" i="25" s="1"/>
  <c r="W169" i="25"/>
  <c r="X169" i="25" s="1"/>
  <c r="Z79" i="25"/>
  <c r="AE79" i="25" s="1"/>
  <c r="W67" i="25"/>
  <c r="X67" i="25" s="1"/>
  <c r="Z197" i="25"/>
  <c r="AA197" i="25" s="1"/>
  <c r="W218" i="25"/>
  <c r="X218" i="25" s="1"/>
  <c r="Z69" i="25"/>
  <c r="AA69" i="25" s="1"/>
  <c r="W117" i="25"/>
  <c r="X117" i="25" s="1"/>
  <c r="Z99" i="25"/>
  <c r="AA99" i="25" s="1"/>
  <c r="Z209" i="25"/>
  <c r="AE209" i="25" s="1"/>
  <c r="AF209" i="25" s="1"/>
  <c r="W184" i="25"/>
  <c r="X184" i="25" s="1"/>
  <c r="W92" i="25"/>
  <c r="X92" i="25" s="1"/>
  <c r="W135" i="25"/>
  <c r="X135" i="25" s="1"/>
  <c r="W113" i="25"/>
  <c r="X113" i="25" s="1"/>
  <c r="W208" i="25"/>
  <c r="X208" i="25" s="1"/>
  <c r="AE129" i="25"/>
  <c r="AF129" i="25" s="1"/>
  <c r="AG129" i="25" s="1"/>
  <c r="Z162" i="25"/>
  <c r="AA162" i="25" s="1"/>
  <c r="Z183" i="25"/>
  <c r="AA183" i="25" s="1"/>
  <c r="W167" i="25"/>
  <c r="X167" i="25" s="1"/>
  <c r="Y145" i="25"/>
  <c r="Y194" i="25"/>
  <c r="W142" i="25"/>
  <c r="X142" i="25" s="1"/>
  <c r="W133" i="25"/>
  <c r="X133" i="25" s="1"/>
  <c r="Y155" i="25"/>
  <c r="Y140" i="25"/>
  <c r="Y174" i="25"/>
  <c r="W158" i="25"/>
  <c r="X158" i="25" s="1"/>
  <c r="Y153" i="25"/>
  <c r="AA153" i="25" s="1"/>
  <c r="AE193" i="25"/>
  <c r="AF193" i="25" s="1"/>
  <c r="AG193" i="25" s="1"/>
  <c r="Z110" i="25"/>
  <c r="AA110" i="25" s="1"/>
  <c r="Y182" i="25"/>
  <c r="Y188" i="25"/>
  <c r="Y178" i="25"/>
  <c r="W89" i="25"/>
  <c r="X89" i="25" s="1"/>
  <c r="Z199" i="25"/>
  <c r="AA199" i="25" s="1"/>
  <c r="Z80" i="25"/>
  <c r="AE80" i="25" s="1"/>
  <c r="W114" i="25"/>
  <c r="X114" i="25" s="1"/>
  <c r="Z97" i="25"/>
  <c r="Z102" i="25"/>
  <c r="AE102" i="25" s="1"/>
  <c r="Z219" i="25"/>
  <c r="AE219" i="25" s="1"/>
  <c r="Z150" i="25"/>
  <c r="AE150" i="25" s="1"/>
  <c r="Z71" i="25"/>
  <c r="AE71" i="25" s="1"/>
  <c r="Z91" i="25"/>
  <c r="AA91" i="25" s="1"/>
  <c r="Y82" i="25"/>
  <c r="Y204" i="25"/>
  <c r="W86" i="25"/>
  <c r="X86" i="25" s="1"/>
  <c r="Z70" i="25"/>
  <c r="AE70" i="25" s="1"/>
  <c r="Y65" i="25"/>
  <c r="Y165" i="25"/>
  <c r="Y177" i="25"/>
  <c r="Y214" i="25"/>
  <c r="Z104" i="25"/>
  <c r="AA104" i="25" s="1"/>
  <c r="Y115" i="25"/>
  <c r="Z77" i="25"/>
  <c r="AE77" i="25" s="1"/>
  <c r="Y179" i="25"/>
  <c r="Y150" i="25"/>
  <c r="Y169" i="25"/>
  <c r="Y71" i="25"/>
  <c r="Y57" i="25"/>
  <c r="Y131" i="25"/>
  <c r="W141" i="25"/>
  <c r="X141" i="25" s="1"/>
  <c r="AG201" i="27"/>
  <c r="AE153" i="27"/>
  <c r="AF153" i="27" s="1"/>
  <c r="AC153" i="27"/>
  <c r="AG72" i="27"/>
  <c r="AH72" i="27"/>
  <c r="AH206" i="27"/>
  <c r="AC169" i="27"/>
  <c r="AE53" i="27"/>
  <c r="AF53" i="27" s="1"/>
  <c r="AG106" i="27"/>
  <c r="AE96" i="27"/>
  <c r="AF96" i="27" s="1"/>
  <c r="Q55" i="27"/>
  <c r="AG95" i="27"/>
  <c r="AH95" i="27"/>
  <c r="Z212" i="27"/>
  <c r="AA212" i="27" s="1"/>
  <c r="AA142" i="27"/>
  <c r="AE187" i="27"/>
  <c r="AF187" i="27" s="1"/>
  <c r="Z82" i="27"/>
  <c r="Q82" i="27"/>
  <c r="AF83" i="27"/>
  <c r="AE179" i="27"/>
  <c r="AF179" i="27" s="1"/>
  <c r="AC147" i="27"/>
  <c r="Z85" i="27"/>
  <c r="AA85" i="27" s="1"/>
  <c r="Z63" i="27"/>
  <c r="AA63" i="27" s="1"/>
  <c r="Z139" i="27"/>
  <c r="AA139" i="27" s="1"/>
  <c r="Z86" i="27"/>
  <c r="AA86" i="27" s="1"/>
  <c r="AE114" i="27"/>
  <c r="AF114" i="27" s="1"/>
  <c r="AH67" i="27"/>
  <c r="AG67" i="27"/>
  <c r="AC149" i="27"/>
  <c r="Z211" i="27"/>
  <c r="Q211" i="27"/>
  <c r="AC63" i="27"/>
  <c r="AC202" i="27"/>
  <c r="AG224" i="27"/>
  <c r="AG207" i="27"/>
  <c r="AH207" i="27"/>
  <c r="AC104" i="27"/>
  <c r="AC223" i="27"/>
  <c r="AA55" i="27"/>
  <c r="AA65" i="27"/>
  <c r="AE65" i="27"/>
  <c r="AF65" i="27" s="1"/>
  <c r="AE214" i="27"/>
  <c r="AF214" i="27" s="1"/>
  <c r="AC213" i="27"/>
  <c r="Z66" i="27"/>
  <c r="Q66" i="27"/>
  <c r="Z136" i="27"/>
  <c r="Q136" i="27"/>
  <c r="AE54" i="27"/>
  <c r="AF54" i="27" s="1"/>
  <c r="AE134" i="27"/>
  <c r="AF134" i="27" s="1"/>
  <c r="AC139" i="27"/>
  <c r="Z167" i="27"/>
  <c r="Q167" i="27"/>
  <c r="AG56" i="27"/>
  <c r="AH56" i="27"/>
  <c r="AE92" i="27"/>
  <c r="AF92" i="27" s="1"/>
  <c r="Z188" i="27"/>
  <c r="AA188" i="27" s="1"/>
  <c r="AC110" i="27"/>
  <c r="AE183" i="27"/>
  <c r="AF183" i="27" s="1"/>
  <c r="Z141" i="27"/>
  <c r="AA141" i="27" s="1"/>
  <c r="AG135" i="27"/>
  <c r="AH135" i="27"/>
  <c r="Z159" i="27"/>
  <c r="Q159" i="27"/>
  <c r="AH107" i="27"/>
  <c r="AG107" i="27"/>
  <c r="AG101" i="27"/>
  <c r="AF154" i="27"/>
  <c r="AC140" i="27"/>
  <c r="AH80" i="27"/>
  <c r="AG80" i="27"/>
  <c r="AE208" i="27"/>
  <c r="AF208" i="27" s="1"/>
  <c r="AC105" i="27"/>
  <c r="AH220" i="27"/>
  <c r="AG220" i="27"/>
  <c r="AG146" i="27"/>
  <c r="AH146" i="27"/>
  <c r="AH152" i="27"/>
  <c r="AG152" i="27"/>
  <c r="AG103" i="27"/>
  <c r="AG79" i="27"/>
  <c r="AH79" i="27"/>
  <c r="AE184" i="27"/>
  <c r="AF184" i="27" s="1"/>
  <c r="Q63" i="27"/>
  <c r="AA173" i="27"/>
  <c r="AC90" i="27"/>
  <c r="AC86" i="27"/>
  <c r="AC162" i="27"/>
  <c r="Z166" i="27"/>
  <c r="Q166" i="27"/>
  <c r="AE157" i="27"/>
  <c r="AF157" i="27" s="1"/>
  <c r="AC212" i="27"/>
  <c r="AH81" i="27"/>
  <c r="AG217" i="27"/>
  <c r="AH217" i="27"/>
  <c r="AH129" i="27"/>
  <c r="AC148" i="27"/>
  <c r="AA116" i="27"/>
  <c r="Q153" i="27"/>
  <c r="Z140" i="27"/>
  <c r="AA140" i="27" s="1"/>
  <c r="Z104" i="27"/>
  <c r="AA104" i="27" s="1"/>
  <c r="Z105" i="27"/>
  <c r="AA105" i="27" s="1"/>
  <c r="AC68" i="27"/>
  <c r="Z122" i="27"/>
  <c r="AA122" i="27" s="1"/>
  <c r="AG125" i="27"/>
  <c r="AH125" i="27"/>
  <c r="Z108" i="27"/>
  <c r="Q108" i="27"/>
  <c r="AA163" i="27"/>
  <c r="AE163" i="27"/>
  <c r="AF163" i="27" s="1"/>
  <c r="AE61" i="27"/>
  <c r="AF61" i="27" s="1"/>
  <c r="Z149" i="27"/>
  <c r="AA149" i="27" s="1"/>
  <c r="AC221" i="27"/>
  <c r="AA106" i="27"/>
  <c r="Q174" i="27"/>
  <c r="AG143" i="27"/>
  <c r="Q147" i="27"/>
  <c r="AC75" i="27"/>
  <c r="AA62" i="27"/>
  <c r="AE62" i="27"/>
  <c r="AF62" i="27" s="1"/>
  <c r="AE97" i="27"/>
  <c r="AF97" i="27" s="1"/>
  <c r="AA111" i="27"/>
  <c r="AE111" i="27"/>
  <c r="AF111" i="27" s="1"/>
  <c r="Z198" i="27"/>
  <c r="AA198" i="27" s="1"/>
  <c r="R28" i="27"/>
  <c r="U28" i="27" s="1"/>
  <c r="Z210" i="27"/>
  <c r="AA210" i="27" s="1"/>
  <c r="AE142" i="27"/>
  <c r="AF142" i="27" s="1"/>
  <c r="AE170" i="27"/>
  <c r="AF170" i="27" s="1"/>
  <c r="AH78" i="27"/>
  <c r="AG78" i="27"/>
  <c r="AE109" i="27"/>
  <c r="AF109" i="27" s="1"/>
  <c r="AC188" i="27"/>
  <c r="AE102" i="27"/>
  <c r="AF102" i="27" s="1"/>
  <c r="AC180" i="27"/>
  <c r="Z148" i="27"/>
  <c r="AA148" i="27" s="1"/>
  <c r="AF150" i="27"/>
  <c r="AG52" i="27"/>
  <c r="AH52" i="27"/>
  <c r="AG168" i="27"/>
  <c r="Z68" i="27"/>
  <c r="AA68" i="27" s="1"/>
  <c r="AC122" i="27"/>
  <c r="AH128" i="27"/>
  <c r="AG123" i="27"/>
  <c r="AH123" i="27"/>
  <c r="AF116" i="27"/>
  <c r="Z137" i="27"/>
  <c r="Q137" i="27"/>
  <c r="AC210" i="27"/>
  <c r="Z162" i="27"/>
  <c r="AA162" i="27" s="1"/>
  <c r="Z169" i="27"/>
  <c r="AA169" i="27" s="1"/>
  <c r="AA112" i="27"/>
  <c r="AA58" i="27"/>
  <c r="AA154" i="27"/>
  <c r="AE115" i="27"/>
  <c r="AF115" i="27" s="1"/>
  <c r="AA67" i="27"/>
  <c r="AA83" i="27"/>
  <c r="AC141" i="27"/>
  <c r="AG205" i="27"/>
  <c r="AH205" i="27"/>
  <c r="Z131" i="27"/>
  <c r="Q131" i="27"/>
  <c r="AG155" i="27"/>
  <c r="AH155" i="27"/>
  <c r="Q105" i="27"/>
  <c r="Z89" i="27"/>
  <c r="Q89" i="27"/>
  <c r="Q68" i="27"/>
  <c r="AF88" i="27"/>
  <c r="Z221" i="27"/>
  <c r="AA221" i="27" s="1"/>
  <c r="AE204" i="27"/>
  <c r="AF204" i="27" s="1"/>
  <c r="Z185" i="27"/>
  <c r="Q185" i="27"/>
  <c r="AH144" i="27"/>
  <c r="AG144" i="27"/>
  <c r="Q85" i="27"/>
  <c r="Z75" i="27"/>
  <c r="AA75" i="27" s="1"/>
  <c r="AH138" i="27"/>
  <c r="Q213" i="27"/>
  <c r="AE195" i="27"/>
  <c r="AF195" i="27" s="1"/>
  <c r="AG126" i="27"/>
  <c r="AH126" i="27"/>
  <c r="AE200" i="27"/>
  <c r="AF200" i="27" s="1"/>
  <c r="Z90" i="27"/>
  <c r="AA90" i="27" s="1"/>
  <c r="Z60" i="27"/>
  <c r="Q60" i="27"/>
  <c r="AE121" i="27"/>
  <c r="AF121" i="27" s="1"/>
  <c r="Z161" i="27"/>
  <c r="Q161" i="27"/>
  <c r="Z110" i="27"/>
  <c r="AA110" i="27" s="1"/>
  <c r="AE222" i="27"/>
  <c r="AF222" i="27" s="1"/>
  <c r="Z180" i="27"/>
  <c r="AA180" i="27" s="1"/>
  <c r="AC203" i="27"/>
  <c r="AC198" i="27"/>
  <c r="AH209" i="27"/>
  <c r="AF176" i="27"/>
  <c r="AA119" i="27"/>
  <c r="AE119" i="27"/>
  <c r="AF119" i="27" s="1"/>
  <c r="AC55" i="27"/>
  <c r="AE55" i="27"/>
  <c r="AF55" i="27" s="1"/>
  <c r="AH158" i="27"/>
  <c r="AG77" i="27"/>
  <c r="AH77" i="27"/>
  <c r="AC174" i="27"/>
  <c r="AH113" i="27"/>
  <c r="AG113" i="27"/>
  <c r="AC85" i="27"/>
  <c r="AG216" i="27"/>
  <c r="AH216" i="27"/>
  <c r="AH215" i="27"/>
  <c r="Z202" i="27"/>
  <c r="AA202" i="27" s="1"/>
  <c r="AG182" i="27"/>
  <c r="Z117" i="27"/>
  <c r="Q117" i="27"/>
  <c r="Z203" i="27"/>
  <c r="AA203" i="27" s="1"/>
  <c r="AH139" i="26"/>
  <c r="AG139" i="26"/>
  <c r="AF198" i="26"/>
  <c r="AE182" i="26"/>
  <c r="AF182" i="26" s="1"/>
  <c r="AC162" i="26"/>
  <c r="AF171" i="26"/>
  <c r="AE159" i="26"/>
  <c r="AF159" i="26" s="1"/>
  <c r="AC180" i="26"/>
  <c r="AG121" i="26"/>
  <c r="AH121" i="26"/>
  <c r="AE146" i="26"/>
  <c r="AF146" i="26" s="1"/>
  <c r="AE69" i="26"/>
  <c r="AF69" i="26" s="1"/>
  <c r="AC92" i="26"/>
  <c r="AC87" i="26"/>
  <c r="AC124" i="26"/>
  <c r="AA95" i="26"/>
  <c r="Z115" i="26"/>
  <c r="Q115" i="26"/>
  <c r="AC52" i="26"/>
  <c r="AG67" i="26"/>
  <c r="AH67" i="26"/>
  <c r="AE195" i="26"/>
  <c r="AF195" i="26" s="1"/>
  <c r="AC191" i="26"/>
  <c r="AE213" i="26"/>
  <c r="AF213" i="26" s="1"/>
  <c r="AE78" i="26"/>
  <c r="AF78" i="26" s="1"/>
  <c r="Z208" i="26"/>
  <c r="Q208" i="26"/>
  <c r="Z164" i="26"/>
  <c r="Q164" i="26"/>
  <c r="Z140" i="26"/>
  <c r="AA140" i="26" s="1"/>
  <c r="AE223" i="26"/>
  <c r="AF223" i="26" s="1"/>
  <c r="Z106" i="26"/>
  <c r="AA106" i="26" s="1"/>
  <c r="AE199" i="26"/>
  <c r="AF199" i="26" s="1"/>
  <c r="Z86" i="26"/>
  <c r="Q86" i="26"/>
  <c r="AG167" i="26"/>
  <c r="AH167" i="26"/>
  <c r="AE126" i="26"/>
  <c r="AF126" i="26" s="1"/>
  <c r="Z66" i="26"/>
  <c r="AA66" i="26" s="1"/>
  <c r="AH210" i="26"/>
  <c r="AG210" i="26"/>
  <c r="AE219" i="26"/>
  <c r="AF219" i="26" s="1"/>
  <c r="Z89" i="26"/>
  <c r="Q89" i="26"/>
  <c r="AG85" i="26"/>
  <c r="AH85" i="26"/>
  <c r="Q52" i="26"/>
  <c r="AE202" i="26"/>
  <c r="AF202" i="26" s="1"/>
  <c r="Z191" i="26"/>
  <c r="AA191" i="26" s="1"/>
  <c r="AE101" i="26"/>
  <c r="AF101" i="26" s="1"/>
  <c r="AE209" i="26"/>
  <c r="AF209" i="26" s="1"/>
  <c r="AF141" i="26"/>
  <c r="AE135" i="26"/>
  <c r="AF135" i="26" s="1"/>
  <c r="Z113" i="26"/>
  <c r="Q113" i="26"/>
  <c r="AA216" i="26"/>
  <c r="AE216" i="26"/>
  <c r="AF216" i="26" s="1"/>
  <c r="Z162" i="26"/>
  <c r="AA162" i="26" s="1"/>
  <c r="Z193" i="26"/>
  <c r="Q193" i="26"/>
  <c r="AC106" i="26"/>
  <c r="Q180" i="26"/>
  <c r="Q104" i="26"/>
  <c r="AC66" i="26"/>
  <c r="AA96" i="26"/>
  <c r="AH156" i="26"/>
  <c r="AG156" i="26"/>
  <c r="AE166" i="26"/>
  <c r="AF166" i="26" s="1"/>
  <c r="AH70" i="26"/>
  <c r="R22" i="26"/>
  <c r="U22" i="26" s="1"/>
  <c r="AE217" i="26"/>
  <c r="AF217" i="26" s="1"/>
  <c r="AG168" i="26"/>
  <c r="AH168" i="26"/>
  <c r="AE73" i="26"/>
  <c r="AF73" i="26" s="1"/>
  <c r="AA141" i="26"/>
  <c r="AA161" i="26"/>
  <c r="AE161" i="26"/>
  <c r="AF161" i="26" s="1"/>
  <c r="Z143" i="26"/>
  <c r="Q143" i="26"/>
  <c r="S22" i="26"/>
  <c r="V22" i="26" s="1"/>
  <c r="AF145" i="26"/>
  <c r="AG129" i="26"/>
  <c r="AC114" i="26"/>
  <c r="AE77" i="26"/>
  <c r="AF77" i="26" s="1"/>
  <c r="Z158" i="26"/>
  <c r="Q158" i="26"/>
  <c r="AE178" i="26"/>
  <c r="AF178" i="26" s="1"/>
  <c r="AA169" i="26"/>
  <c r="AE169" i="26"/>
  <c r="AF169" i="26" s="1"/>
  <c r="AE130" i="26"/>
  <c r="AF130" i="26" s="1"/>
  <c r="AE61" i="26"/>
  <c r="AF61" i="26" s="1"/>
  <c r="AE177" i="26"/>
  <c r="AF177" i="26" s="1"/>
  <c r="AF99" i="26"/>
  <c r="Z84" i="26"/>
  <c r="AA84" i="26" s="1"/>
  <c r="AE93" i="26"/>
  <c r="AF93" i="26" s="1"/>
  <c r="AE58" i="26"/>
  <c r="AF58" i="26" s="1"/>
  <c r="Z59" i="26"/>
  <c r="Q59" i="26"/>
  <c r="AG119" i="26"/>
  <c r="AC117" i="26"/>
  <c r="Z138" i="26"/>
  <c r="AA138" i="26" s="1"/>
  <c r="Z218" i="26"/>
  <c r="Q218" i="26"/>
  <c r="AH224" i="26"/>
  <c r="AF133" i="26"/>
  <c r="Q201" i="26"/>
  <c r="AE175" i="26"/>
  <c r="AF175" i="26" s="1"/>
  <c r="AG173" i="26"/>
  <c r="AH173" i="26"/>
  <c r="AE71" i="26"/>
  <c r="AF71" i="26" s="1"/>
  <c r="AH53" i="26"/>
  <c r="AG53" i="26"/>
  <c r="AE137" i="26"/>
  <c r="AF137" i="26" s="1"/>
  <c r="Z190" i="26"/>
  <c r="Q190" i="26"/>
  <c r="AE90" i="26"/>
  <c r="AF90" i="26" s="1"/>
  <c r="AE160" i="26"/>
  <c r="AF160" i="26" s="1"/>
  <c r="AA107" i="26"/>
  <c r="AE107" i="26"/>
  <c r="AF107" i="26" s="1"/>
  <c r="Q124" i="26"/>
  <c r="Z172" i="26"/>
  <c r="AA172" i="26" s="1"/>
  <c r="Z192" i="26"/>
  <c r="Q192" i="26"/>
  <c r="AC51" i="26"/>
  <c r="AE220" i="26"/>
  <c r="AF220" i="26" s="1"/>
  <c r="AC84" i="26"/>
  <c r="AH88" i="26"/>
  <c r="AG88" i="26"/>
  <c r="AE75" i="26"/>
  <c r="AF75" i="26" s="1"/>
  <c r="AA105" i="26"/>
  <c r="AE179" i="26"/>
  <c r="AF179" i="26" s="1"/>
  <c r="AC140" i="26"/>
  <c r="AA142" i="26"/>
  <c r="AE142" i="26"/>
  <c r="AF142" i="26" s="1"/>
  <c r="Z65" i="26"/>
  <c r="Q65" i="26"/>
  <c r="AH74" i="26"/>
  <c r="AE111" i="26"/>
  <c r="AF111" i="26" s="1"/>
  <c r="AC104" i="26"/>
  <c r="AH222" i="26"/>
  <c r="AG222" i="26"/>
  <c r="AE197" i="26"/>
  <c r="AF197" i="26" s="1"/>
  <c r="AE212" i="26"/>
  <c r="AF212" i="26" s="1"/>
  <c r="Q51" i="26"/>
  <c r="AG132" i="26"/>
  <c r="AH132" i="26"/>
  <c r="AA83" i="26"/>
  <c r="AE83" i="26"/>
  <c r="AF83" i="26" s="1"/>
  <c r="Z81" i="26"/>
  <c r="AA81" i="26" s="1"/>
  <c r="AA136" i="26"/>
  <c r="AE136" i="26"/>
  <c r="AF136" i="26" s="1"/>
  <c r="AE131" i="26"/>
  <c r="AF131" i="26" s="1"/>
  <c r="AA186" i="26"/>
  <c r="AE186" i="26"/>
  <c r="AF186" i="26" s="1"/>
  <c r="AH184" i="26"/>
  <c r="AG184" i="26"/>
  <c r="Z117" i="26"/>
  <c r="AA117" i="26" s="1"/>
  <c r="AC138" i="26"/>
  <c r="AH155" i="26"/>
  <c r="AG155" i="26"/>
  <c r="AC201" i="26"/>
  <c r="AH149" i="26"/>
  <c r="AG149" i="26"/>
  <c r="AF105" i="26"/>
  <c r="AG154" i="26"/>
  <c r="AH154" i="26"/>
  <c r="AG60" i="26"/>
  <c r="AH60" i="26"/>
  <c r="AH153" i="26"/>
  <c r="AG153" i="26"/>
  <c r="Z92" i="26"/>
  <c r="AA92" i="26" s="1"/>
  <c r="Z87" i="26"/>
  <c r="AA87" i="26" s="1"/>
  <c r="AE157" i="26"/>
  <c r="AF157" i="26" s="1"/>
  <c r="AG170" i="26"/>
  <c r="AH170" i="26"/>
  <c r="AC172" i="26"/>
  <c r="AH144" i="26"/>
  <c r="AG144" i="26"/>
  <c r="AA133" i="26"/>
  <c r="Z118" i="26"/>
  <c r="Q118" i="26"/>
  <c r="AC81" i="26"/>
  <c r="AE165" i="26"/>
  <c r="AF165" i="26" s="1"/>
  <c r="AA134" i="26"/>
  <c r="Q133" i="25"/>
  <c r="Q90" i="25"/>
  <c r="Q92" i="25"/>
  <c r="Q116" i="25"/>
  <c r="AC140" i="25"/>
  <c r="AC67" i="25"/>
  <c r="Y80" i="25"/>
  <c r="Q79" i="25"/>
  <c r="P87" i="25"/>
  <c r="Q87" i="25" s="1"/>
  <c r="S87" i="25"/>
  <c r="T87" i="25" s="1"/>
  <c r="W87" i="25" s="1"/>
  <c r="X87" i="25" s="1"/>
  <c r="AI87" i="25"/>
  <c r="AJ87" i="25"/>
  <c r="AB87" i="25"/>
  <c r="AC208" i="25"/>
  <c r="Z64" i="25"/>
  <c r="AA64" i="25" s="1"/>
  <c r="AC83" i="25"/>
  <c r="AC219" i="25"/>
  <c r="AC128" i="25"/>
  <c r="AC82" i="25"/>
  <c r="AI182" i="25"/>
  <c r="P182" i="25"/>
  <c r="Q182" i="25" s="1"/>
  <c r="AJ182" i="25"/>
  <c r="AB182" i="25"/>
  <c r="S182" i="25"/>
  <c r="T182" i="25" s="1"/>
  <c r="W182" i="25"/>
  <c r="X182" i="25" s="1"/>
  <c r="Y83" i="25"/>
  <c r="AC79" i="25"/>
  <c r="AC148" i="25"/>
  <c r="Y141" i="25"/>
  <c r="Z154" i="25"/>
  <c r="AA154" i="25" s="1"/>
  <c r="Y142" i="25"/>
  <c r="P140" i="25"/>
  <c r="Y77" i="25"/>
  <c r="Y158" i="25"/>
  <c r="P188" i="25"/>
  <c r="Y138" i="25"/>
  <c r="AC204" i="25"/>
  <c r="Y67" i="25"/>
  <c r="Z128" i="25"/>
  <c r="Y127" i="25"/>
  <c r="Q172" i="25"/>
  <c r="AC101" i="25"/>
  <c r="Q196" i="25"/>
  <c r="AC210" i="25"/>
  <c r="AC58" i="25"/>
  <c r="Y68" i="25"/>
  <c r="S200" i="25"/>
  <c r="T200" i="25" s="1"/>
  <c r="AI200" i="25"/>
  <c r="W200" i="25"/>
  <c r="X200" i="25" s="1"/>
  <c r="AB200" i="25"/>
  <c r="P200" i="25"/>
  <c r="Q200" i="25" s="1"/>
  <c r="AJ200" i="25"/>
  <c r="Y208" i="25"/>
  <c r="Q136" i="25"/>
  <c r="AC106" i="25"/>
  <c r="AC139" i="25"/>
  <c r="Y137" i="25"/>
  <c r="Q162" i="25"/>
  <c r="Q99" i="25"/>
  <c r="Y223" i="25"/>
  <c r="Y191" i="25"/>
  <c r="Z103" i="25"/>
  <c r="AE103" i="25" s="1"/>
  <c r="Y100" i="25"/>
  <c r="AE161" i="25"/>
  <c r="AF161" i="25" s="1"/>
  <c r="Y96" i="25"/>
  <c r="Y139" i="25"/>
  <c r="Q147" i="25"/>
  <c r="Z119" i="25"/>
  <c r="AA119" i="25" s="1"/>
  <c r="AC51" i="25"/>
  <c r="Q153" i="25"/>
  <c r="Y89" i="25"/>
  <c r="Y203" i="25"/>
  <c r="Y122" i="25"/>
  <c r="Q104" i="25"/>
  <c r="AC76" i="25"/>
  <c r="AC221" i="25"/>
  <c r="Q183" i="25"/>
  <c r="Y75" i="25"/>
  <c r="Y98" i="25"/>
  <c r="Z180" i="25"/>
  <c r="Z181" i="25"/>
  <c r="AE181" i="25" s="1"/>
  <c r="P142" i="25"/>
  <c r="Z175" i="25"/>
  <c r="AE175" i="25" s="1"/>
  <c r="AC144" i="25"/>
  <c r="AC102" i="25"/>
  <c r="Z201" i="25"/>
  <c r="Z126" i="25"/>
  <c r="AE126" i="25" s="1"/>
  <c r="Z121" i="25"/>
  <c r="AE121" i="25" s="1"/>
  <c r="P141" i="25"/>
  <c r="P113" i="25"/>
  <c r="AC151" i="25"/>
  <c r="P82" i="25"/>
  <c r="Q152" i="25"/>
  <c r="AC123" i="25"/>
  <c r="AC211" i="25"/>
  <c r="AC99" i="25"/>
  <c r="AC96" i="25"/>
  <c r="AC216" i="25"/>
  <c r="Z88" i="25"/>
  <c r="Q88" i="25"/>
  <c r="AC168" i="25"/>
  <c r="Z164" i="25"/>
  <c r="AA164" i="25" s="1"/>
  <c r="AC89" i="25"/>
  <c r="AC60" i="25"/>
  <c r="AC206" i="25"/>
  <c r="AC130" i="25"/>
  <c r="AC73" i="25"/>
  <c r="P167" i="25"/>
  <c r="P169" i="25"/>
  <c r="AC180" i="25"/>
  <c r="AC80" i="25"/>
  <c r="AC222" i="25"/>
  <c r="AC138" i="25"/>
  <c r="AC179" i="25"/>
  <c r="AC114" i="25"/>
  <c r="AC141" i="25"/>
  <c r="Z105" i="25"/>
  <c r="AA105" i="25" s="1"/>
  <c r="AC112" i="25"/>
  <c r="AC111" i="25"/>
  <c r="Z207" i="25"/>
  <c r="AC223" i="25"/>
  <c r="Y135" i="25"/>
  <c r="Y147" i="25"/>
  <c r="AC52" i="25"/>
  <c r="AC197" i="25"/>
  <c r="Y180" i="25"/>
  <c r="AI178" i="25"/>
  <c r="S178" i="25"/>
  <c r="T178" i="25" s="1"/>
  <c r="P178" i="25"/>
  <c r="AJ178" i="25"/>
  <c r="AB178" i="25"/>
  <c r="W178" i="25"/>
  <c r="X178" i="25" s="1"/>
  <c r="Q110" i="25"/>
  <c r="AC122" i="25"/>
  <c r="Q69" i="25"/>
  <c r="Z118" i="25"/>
  <c r="AA118" i="25" s="1"/>
  <c r="AC212" i="25"/>
  <c r="P214" i="25"/>
  <c r="P149" i="25"/>
  <c r="Q149" i="25" s="1"/>
  <c r="AI149" i="25"/>
  <c r="S149" i="25"/>
  <c r="T149" i="25" s="1"/>
  <c r="AJ149" i="25"/>
  <c r="W149" i="25"/>
  <c r="X149" i="25" s="1"/>
  <c r="AB149" i="25"/>
  <c r="AC184" i="25"/>
  <c r="Y186" i="25"/>
  <c r="AB57" i="25"/>
  <c r="P57" i="25"/>
  <c r="Q57" i="25" s="1"/>
  <c r="S57" i="25"/>
  <c r="T57" i="25" s="1"/>
  <c r="W57" i="25" s="1"/>
  <c r="X57" i="25" s="1"/>
  <c r="AI57" i="25"/>
  <c r="AJ57" i="25"/>
  <c r="Y159" i="25"/>
  <c r="Y160" i="25"/>
  <c r="Z89" i="25"/>
  <c r="Z215" i="25"/>
  <c r="AA215" i="25" s="1"/>
  <c r="Y184" i="25"/>
  <c r="Y70" i="25"/>
  <c r="Y79" i="25"/>
  <c r="AC199" i="25"/>
  <c r="Z63" i="25"/>
  <c r="Q63" i="25"/>
  <c r="Z130" i="25"/>
  <c r="AA130" i="25" s="1"/>
  <c r="Q76" i="25"/>
  <c r="AC195" i="25"/>
  <c r="AC90" i="25"/>
  <c r="AC181" i="25"/>
  <c r="Q80" i="25"/>
  <c r="P144" i="25"/>
  <c r="Z222" i="25"/>
  <c r="AC185" i="25"/>
  <c r="Q179" i="25"/>
  <c r="P68" i="25"/>
  <c r="AC97" i="25"/>
  <c r="AC225" i="25"/>
  <c r="AC155" i="25"/>
  <c r="AC62" i="25"/>
  <c r="Q91" i="25"/>
  <c r="AC188" i="25"/>
  <c r="Z217" i="25"/>
  <c r="AA217" i="25" s="1"/>
  <c r="Z81" i="25"/>
  <c r="Q81" i="25"/>
  <c r="Y126" i="25"/>
  <c r="Z210" i="25"/>
  <c r="AA210" i="25" s="1"/>
  <c r="Y66" i="25"/>
  <c r="S61" i="25"/>
  <c r="T61" i="25" s="1"/>
  <c r="W61" i="25" s="1"/>
  <c r="X61" i="25" s="1"/>
  <c r="P61" i="25"/>
  <c r="Q61" i="25" s="1"/>
  <c r="AI61" i="25"/>
  <c r="AJ61" i="25"/>
  <c r="AB61" i="25"/>
  <c r="P190" i="25"/>
  <c r="AC132" i="25"/>
  <c r="S213" i="25"/>
  <c r="T213" i="25" s="1"/>
  <c r="W213" i="25" s="1"/>
  <c r="X213" i="25" s="1"/>
  <c r="P213" i="25"/>
  <c r="Q213" i="25" s="1"/>
  <c r="AJ213" i="25"/>
  <c r="AI213" i="25"/>
  <c r="AB213" i="25"/>
  <c r="AC86" i="25"/>
  <c r="Z174" i="25"/>
  <c r="AC187" i="25"/>
  <c r="AC69" i="25"/>
  <c r="Q70" i="25"/>
  <c r="Z166" i="25"/>
  <c r="AA166" i="25" s="1"/>
  <c r="AC56" i="25"/>
  <c r="AC103" i="25"/>
  <c r="Q108" i="25"/>
  <c r="AC164" i="25"/>
  <c r="AC119" i="25"/>
  <c r="Q199" i="25"/>
  <c r="AC156" i="25"/>
  <c r="AC169" i="25"/>
  <c r="P135" i="25"/>
  <c r="Q97" i="25"/>
  <c r="P95" i="25"/>
  <c r="AC91" i="25"/>
  <c r="AC120" i="25"/>
  <c r="S93" i="25"/>
  <c r="T93" i="25" s="1"/>
  <c r="W93" i="25" s="1"/>
  <c r="X93" i="25" s="1"/>
  <c r="AJ93" i="25"/>
  <c r="AB93" i="25"/>
  <c r="AI93" i="25"/>
  <c r="P93" i="25"/>
  <c r="Y146" i="25"/>
  <c r="AC191" i="25"/>
  <c r="AC64" i="25"/>
  <c r="Z225" i="25"/>
  <c r="AA225" i="25" s="1"/>
  <c r="Q155" i="25"/>
  <c r="Y185" i="25"/>
  <c r="AC150" i="25"/>
  <c r="Q151" i="25"/>
  <c r="S165" i="25"/>
  <c r="T165" i="25" s="1"/>
  <c r="W165" i="25" s="1"/>
  <c r="X165" i="25" s="1"/>
  <c r="P165" i="25"/>
  <c r="Q165" i="25" s="1"/>
  <c r="AI165" i="25"/>
  <c r="AB165" i="25"/>
  <c r="AJ165" i="25"/>
  <c r="AC143" i="25"/>
  <c r="Z109" i="25"/>
  <c r="AA109" i="25" s="1"/>
  <c r="Y133" i="25"/>
  <c r="AC160" i="25"/>
  <c r="Q148" i="25"/>
  <c r="Y222" i="25"/>
  <c r="Z59" i="25"/>
  <c r="AA59" i="25" s="1"/>
  <c r="Z220" i="25"/>
  <c r="Q150" i="25"/>
  <c r="P62" i="25"/>
  <c r="AI186" i="25"/>
  <c r="AJ186" i="25"/>
  <c r="S186" i="25"/>
  <c r="T186" i="25" s="1"/>
  <c r="W186" i="25" s="1"/>
  <c r="X186" i="25" s="1"/>
  <c r="P186" i="25"/>
  <c r="AB186" i="25"/>
  <c r="Y175" i="25"/>
  <c r="AC217" i="25"/>
  <c r="P115" i="25"/>
  <c r="Q115" i="25" s="1"/>
  <c r="AB115" i="25"/>
  <c r="S115" i="25"/>
  <c r="T115" i="25" s="1"/>
  <c r="W115" i="25" s="1"/>
  <c r="X115" i="25" s="1"/>
  <c r="AJ115" i="25"/>
  <c r="S24" i="25" s="1"/>
  <c r="V24" i="25" s="1"/>
  <c r="AI115" i="25"/>
  <c r="R24" i="25" s="1"/>
  <c r="U24" i="25" s="1"/>
  <c r="Z173" i="25"/>
  <c r="AA173" i="25" s="1"/>
  <c r="Z84" i="25"/>
  <c r="AB74" i="25"/>
  <c r="P74" i="25"/>
  <c r="Q74" i="25" s="1"/>
  <c r="AJ74" i="25"/>
  <c r="S74" i="25"/>
  <c r="T74" i="25" s="1"/>
  <c r="W74" i="25"/>
  <c r="X74" i="25" s="1"/>
  <c r="AI74" i="25"/>
  <c r="S65" i="25"/>
  <c r="T65" i="25" s="1"/>
  <c r="W65" i="25" s="1"/>
  <c r="X65" i="25" s="1"/>
  <c r="AI65" i="25"/>
  <c r="AB65" i="25"/>
  <c r="AJ65" i="25"/>
  <c r="P65" i="25"/>
  <c r="Q197" i="25"/>
  <c r="AC196" i="25"/>
  <c r="Y195" i="25"/>
  <c r="Z107" i="25"/>
  <c r="Q107" i="25"/>
  <c r="Z122" i="25"/>
  <c r="AE122" i="25" s="1"/>
  <c r="P86" i="25"/>
  <c r="AC158" i="25"/>
  <c r="Q118" i="25"/>
  <c r="Z54" i="25"/>
  <c r="AC166" i="25"/>
  <c r="Y106" i="25"/>
  <c r="Z124" i="25"/>
  <c r="AA124" i="25" s="1"/>
  <c r="Q56" i="25"/>
  <c r="Y181" i="25"/>
  <c r="Q103" i="25"/>
  <c r="Z96" i="25"/>
  <c r="Y213" i="25"/>
  <c r="AC131" i="25"/>
  <c r="Z94" i="25"/>
  <c r="Q94" i="25"/>
  <c r="Y117" i="25"/>
  <c r="Z224" i="25"/>
  <c r="AA224" i="25" s="1"/>
  <c r="Q171" i="25"/>
  <c r="AE78" i="25"/>
  <c r="AF78" i="25" s="1"/>
  <c r="AC78" i="25"/>
  <c r="Q51" i="25"/>
  <c r="AC215" i="25"/>
  <c r="Y125" i="25"/>
  <c r="AC203" i="25"/>
  <c r="Q130" i="25"/>
  <c r="Z195" i="25"/>
  <c r="AE195" i="25" s="1"/>
  <c r="Y73" i="25"/>
  <c r="Q221" i="25"/>
  <c r="Y157" i="25"/>
  <c r="Z73" i="25"/>
  <c r="AC125" i="25"/>
  <c r="Y149" i="25"/>
  <c r="P138" i="25"/>
  <c r="AC92" i="25"/>
  <c r="O8" i="25"/>
  <c r="P114" i="25"/>
  <c r="AC121" i="25"/>
  <c r="AC173" i="25"/>
  <c r="AC172" i="25"/>
  <c r="Q101" i="25"/>
  <c r="AB177" i="25"/>
  <c r="AJ177" i="25"/>
  <c r="S177" i="25"/>
  <c r="T177" i="25" s="1"/>
  <c r="AI177" i="25"/>
  <c r="O12" i="25"/>
  <c r="W177" i="25"/>
  <c r="X177" i="25" s="1"/>
  <c r="P177" i="25"/>
  <c r="P53" i="25"/>
  <c r="W53" i="25"/>
  <c r="X53" i="25" s="1"/>
  <c r="AB53" i="25"/>
  <c r="AI53" i="25"/>
  <c r="S53" i="25"/>
  <c r="T53" i="25" s="1"/>
  <c r="AJ53" i="25"/>
  <c r="AC174" i="25"/>
  <c r="Z163" i="25"/>
  <c r="Q163" i="25"/>
  <c r="AC224" i="25"/>
  <c r="AC209" i="25"/>
  <c r="AC146" i="25"/>
  <c r="AA170" i="25"/>
  <c r="AJ157" i="25"/>
  <c r="AI157" i="25"/>
  <c r="P157" i="25"/>
  <c r="Q157" i="25" s="1"/>
  <c r="S157" i="25"/>
  <c r="T157" i="25" s="1"/>
  <c r="W157" i="25" s="1"/>
  <c r="X157" i="25" s="1"/>
  <c r="AB157" i="25"/>
  <c r="AC183" i="25"/>
  <c r="AC175" i="25"/>
  <c r="P185" i="25"/>
  <c r="AC77" i="25"/>
  <c r="AC133" i="25"/>
  <c r="AC201" i="25"/>
  <c r="AC95" i="25"/>
  <c r="AC113" i="25"/>
  <c r="AC72" i="25"/>
  <c r="Z120" i="25"/>
  <c r="AA120" i="25" s="1"/>
  <c r="W75" i="25"/>
  <c r="X75" i="25" s="1"/>
  <c r="AI75" i="25"/>
  <c r="P75" i="25"/>
  <c r="AB75" i="25"/>
  <c r="S75" i="25"/>
  <c r="T75" i="25" s="1"/>
  <c r="AJ75" i="25"/>
  <c r="AC59" i="25"/>
  <c r="Q219" i="25"/>
  <c r="AC105" i="25"/>
  <c r="AC154" i="25"/>
  <c r="Y116" i="25"/>
  <c r="Z111" i="25"/>
  <c r="AA111" i="25" s="1"/>
  <c r="Y121" i="25"/>
  <c r="AC207" i="25"/>
  <c r="Y207" i="25"/>
  <c r="S205" i="25"/>
  <c r="T205" i="25" s="1"/>
  <c r="W205" i="25"/>
  <c r="X205" i="25" s="1"/>
  <c r="AB205" i="25"/>
  <c r="AJ205" i="25"/>
  <c r="AI205" i="25"/>
  <c r="P205" i="25"/>
  <c r="Q205" i="25" s="1"/>
  <c r="AC84" i="25"/>
  <c r="AB98" i="25"/>
  <c r="AJ98" i="25"/>
  <c r="P98" i="25"/>
  <c r="Q98" i="25" s="1"/>
  <c r="AI98" i="25"/>
  <c r="W98" i="25"/>
  <c r="X98" i="25" s="1"/>
  <c r="S98" i="25"/>
  <c r="T98" i="25" s="1"/>
  <c r="Y103" i="25"/>
  <c r="Y92" i="25"/>
  <c r="P218" i="25"/>
  <c r="AC152" i="25"/>
  <c r="AE152" i="25"/>
  <c r="AF152" i="25" s="1"/>
  <c r="Y216" i="25"/>
  <c r="Y90" i="25"/>
  <c r="Z123" i="25"/>
  <c r="AA123" i="25" s="1"/>
  <c r="AC190" i="25"/>
  <c r="AC110" i="25"/>
  <c r="Y219" i="25"/>
  <c r="AC136" i="25"/>
  <c r="Z187" i="25"/>
  <c r="AA187" i="25" s="1"/>
  <c r="AC118" i="25"/>
  <c r="AC71" i="25"/>
  <c r="AC70" i="25"/>
  <c r="AC124" i="25"/>
  <c r="AC162" i="25"/>
  <c r="Z212" i="25"/>
  <c r="AA212" i="25" s="1"/>
  <c r="AC117" i="25"/>
  <c r="AC214" i="25"/>
  <c r="P216" i="25"/>
  <c r="AC108" i="25"/>
  <c r="Q164" i="25"/>
  <c r="S194" i="25"/>
  <c r="T194" i="25" s="1"/>
  <c r="AB194" i="25"/>
  <c r="AJ194" i="25"/>
  <c r="W194" i="25"/>
  <c r="X194" i="25" s="1"/>
  <c r="P194" i="25"/>
  <c r="AI194" i="25"/>
  <c r="Q209" i="25"/>
  <c r="Q146" i="25"/>
  <c r="Z206" i="25"/>
  <c r="AA206" i="25" s="1"/>
  <c r="AC153" i="25"/>
  <c r="Z203" i="25"/>
  <c r="AC167" i="25"/>
  <c r="Y74" i="25"/>
  <c r="Q77" i="25"/>
  <c r="AC135" i="25"/>
  <c r="AC126" i="25"/>
  <c r="AC109" i="25"/>
  <c r="AC220" i="25"/>
  <c r="Q72" i="25"/>
  <c r="Q207" i="25"/>
  <c r="Z223" i="25"/>
  <c r="AJ100" i="25"/>
  <c r="AB100" i="25"/>
  <c r="P100" i="25"/>
  <c r="Q100" i="25" s="1"/>
  <c r="S100" i="25"/>
  <c r="T100" i="25" s="1"/>
  <c r="W100" i="25"/>
  <c r="X100" i="25" s="1"/>
  <c r="AI100" i="25"/>
  <c r="AI145" i="25"/>
  <c r="S145" i="25"/>
  <c r="T145" i="25" s="1"/>
  <c r="W145" i="25" s="1"/>
  <c r="X145" i="25" s="1"/>
  <c r="AJ145" i="25"/>
  <c r="AB145" i="25"/>
  <c r="P145" i="25"/>
  <c r="Q145" i="25" s="1"/>
  <c r="AC218" i="25"/>
  <c r="P66" i="25"/>
  <c r="Q66" i="25" s="1"/>
  <c r="AI66" i="25"/>
  <c r="AB66" i="25"/>
  <c r="AJ66" i="25"/>
  <c r="S66" i="25"/>
  <c r="T66" i="25" s="1"/>
  <c r="W66" i="25" s="1"/>
  <c r="X66" i="25" s="1"/>
  <c r="AC159" i="25"/>
  <c r="Z132" i="25"/>
  <c r="AA132" i="25" s="1"/>
  <c r="Q174" i="25"/>
  <c r="AJ55" i="25"/>
  <c r="S55" i="25"/>
  <c r="T55" i="25" s="1"/>
  <c r="AB55" i="25"/>
  <c r="P55" i="25"/>
  <c r="Q55" i="25" s="1"/>
  <c r="AI55" i="25"/>
  <c r="W55" i="25"/>
  <c r="X55" i="25" s="1"/>
  <c r="AC54" i="25"/>
  <c r="Z211" i="25"/>
  <c r="AA211" i="25" s="1"/>
  <c r="P168" i="25"/>
  <c r="AC147" i="25"/>
  <c r="AC171" i="25"/>
  <c r="AE171" i="25"/>
  <c r="AF171" i="25" s="1"/>
  <c r="Q78" i="25"/>
  <c r="AC104" i="25"/>
  <c r="Z125" i="25"/>
  <c r="AC142" i="25"/>
  <c r="AC137" i="25"/>
  <c r="AC116" i="25"/>
  <c r="Z127" i="25"/>
  <c r="AC127" i="25"/>
  <c r="AC68" i="25"/>
  <c r="AH144" i="29"/>
  <c r="AH52" i="29"/>
  <c r="AG211" i="29"/>
  <c r="AH211" i="29"/>
  <c r="AG135" i="29"/>
  <c r="AH135" i="29"/>
  <c r="AH117" i="29"/>
  <c r="AG117" i="29"/>
  <c r="AG96" i="29"/>
  <c r="AG217" i="29"/>
  <c r="AH217" i="29"/>
  <c r="AH206" i="29"/>
  <c r="AG206" i="29"/>
  <c r="AG194" i="29"/>
  <c r="AH194" i="29"/>
  <c r="AG190" i="29"/>
  <c r="AH190" i="29"/>
  <c r="AG58" i="29"/>
  <c r="AH58" i="29"/>
  <c r="AH191" i="29"/>
  <c r="AG191" i="29"/>
  <c r="AG222" i="29"/>
  <c r="AH163" i="29"/>
  <c r="AG163" i="29"/>
  <c r="AG155" i="29"/>
  <c r="AH155" i="29"/>
  <c r="AG167" i="29"/>
  <c r="AH167" i="29"/>
  <c r="AG169" i="29"/>
  <c r="AH169" i="29"/>
  <c r="AH210" i="29"/>
  <c r="AG210" i="29"/>
  <c r="AH136" i="29"/>
  <c r="AG136" i="29"/>
  <c r="AG87" i="29"/>
  <c r="AH87" i="29"/>
  <c r="AG183" i="29"/>
  <c r="AH183" i="29"/>
  <c r="AH145" i="29"/>
  <c r="AG145" i="29"/>
  <c r="AH166" i="29"/>
  <c r="AG166" i="29"/>
  <c r="AH132" i="29"/>
  <c r="AG132" i="29"/>
  <c r="AH85" i="29"/>
  <c r="AG85" i="29"/>
  <c r="AG188" i="29"/>
  <c r="AH188" i="29"/>
  <c r="AG118" i="29"/>
  <c r="AH118" i="29"/>
  <c r="AG57" i="29"/>
  <c r="AH57" i="29"/>
  <c r="AG156" i="29"/>
  <c r="AH156" i="29"/>
  <c r="P11" i="29"/>
  <c r="Q11" i="29" s="1"/>
  <c r="AG177" i="29"/>
  <c r="AH177" i="29"/>
  <c r="P12" i="29"/>
  <c r="Q12" i="29" s="1"/>
  <c r="AG131" i="29"/>
  <c r="AH131" i="29"/>
  <c r="AH208" i="29"/>
  <c r="AG208" i="29"/>
  <c r="P13" i="29"/>
  <c r="Q13" i="29" s="1"/>
  <c r="AG78" i="29"/>
  <c r="AH78" i="29"/>
  <c r="P8" i="29"/>
  <c r="Q8" i="29" s="1"/>
  <c r="AH66" i="29"/>
  <c r="AG66" i="29"/>
  <c r="AH129" i="29"/>
  <c r="AG129" i="29"/>
  <c r="P10" i="29"/>
  <c r="Q10" i="29" s="1"/>
  <c r="AG178" i="29"/>
  <c r="AH178" i="29"/>
  <c r="AG164" i="29"/>
  <c r="AH164" i="29"/>
  <c r="AG68" i="29"/>
  <c r="AH68" i="29"/>
  <c r="AH146" i="29"/>
  <c r="AG146" i="29"/>
  <c r="AG139" i="29"/>
  <c r="AH139" i="29"/>
  <c r="AH113" i="29"/>
  <c r="AG113" i="29"/>
  <c r="AG161" i="29"/>
  <c r="AH161" i="29"/>
  <c r="AH216" i="29"/>
  <c r="AG216" i="29"/>
  <c r="AG143" i="29"/>
  <c r="AH143" i="29"/>
  <c r="AH197" i="29"/>
  <c r="AG197" i="29"/>
  <c r="AH192" i="29"/>
  <c r="AG192" i="29"/>
  <c r="AG86" i="29"/>
  <c r="AH86" i="29"/>
  <c r="AH95" i="29"/>
  <c r="AG95" i="29"/>
  <c r="AG219" i="29"/>
  <c r="AH219" i="29"/>
  <c r="AH134" i="29"/>
  <c r="AG134" i="29"/>
  <c r="AH149" i="29"/>
  <c r="AG149" i="29"/>
  <c r="AH137" i="29"/>
  <c r="AG137" i="29"/>
  <c r="AG63" i="29"/>
  <c r="AH63" i="29"/>
  <c r="AG59" i="29"/>
  <c r="AH59" i="29"/>
  <c r="AH65" i="29"/>
  <c r="AG65" i="29"/>
  <c r="AG162" i="29"/>
  <c r="AH162" i="29"/>
  <c r="AH88" i="29"/>
  <c r="AG88" i="29"/>
  <c r="AG168" i="29"/>
  <c r="AH168" i="29"/>
  <c r="AH83" i="29"/>
  <c r="AG83" i="29"/>
  <c r="AG150" i="29"/>
  <c r="AH150" i="29"/>
  <c r="AH209" i="29"/>
  <c r="AG209" i="29"/>
  <c r="AG201" i="29"/>
  <c r="AH201" i="29"/>
  <c r="AH102" i="29"/>
  <c r="AG102" i="29"/>
  <c r="P9" i="29"/>
  <c r="Q9" i="29" s="1"/>
  <c r="AG142" i="29"/>
  <c r="AH142" i="29"/>
  <c r="AG179" i="29"/>
  <c r="AH179" i="29"/>
  <c r="AH208" i="33" l="1"/>
  <c r="P10" i="33"/>
  <c r="Q10" i="33" s="1"/>
  <c r="P8" i="33"/>
  <c r="Q8" i="33" s="1"/>
  <c r="AG83" i="33"/>
  <c r="P13" i="32"/>
  <c r="Q13" i="32" s="1"/>
  <c r="S13" i="31"/>
  <c r="V13" i="31" s="1"/>
  <c r="AH183" i="30"/>
  <c r="AH100" i="27"/>
  <c r="AH189" i="27"/>
  <c r="AG74" i="27"/>
  <c r="AH150" i="26"/>
  <c r="AH191" i="33"/>
  <c r="AG99" i="33"/>
  <c r="AH99" i="33"/>
  <c r="AH51" i="33"/>
  <c r="AG51" i="33"/>
  <c r="AG172" i="33"/>
  <c r="AH172" i="33"/>
  <c r="AH215" i="33"/>
  <c r="AG215" i="33"/>
  <c r="AG70" i="33"/>
  <c r="AH70" i="33"/>
  <c r="AH98" i="27"/>
  <c r="AF153" i="25"/>
  <c r="R7" i="31"/>
  <c r="U7" i="31" s="1"/>
  <c r="P11" i="30"/>
  <c r="Q11" i="30" s="1"/>
  <c r="R13" i="31"/>
  <c r="U13" i="31" s="1"/>
  <c r="W13" i="31" s="1"/>
  <c r="P7" i="33"/>
  <c r="Q7" i="33" s="1"/>
  <c r="S11" i="31"/>
  <c r="V11" i="31" s="1"/>
  <c r="AH135" i="33"/>
  <c r="AG135" i="33"/>
  <c r="AG213" i="33"/>
  <c r="AH213" i="33"/>
  <c r="AG53" i="30"/>
  <c r="AH53" i="30"/>
  <c r="AE174" i="27"/>
  <c r="AF174" i="27" s="1"/>
  <c r="AH174" i="27" s="1"/>
  <c r="AH76" i="27"/>
  <c r="P8" i="32"/>
  <c r="Q8" i="32" s="1"/>
  <c r="R10" i="31"/>
  <c r="U10" i="31" s="1"/>
  <c r="AG53" i="33"/>
  <c r="AG133" i="33"/>
  <c r="AH133" i="33"/>
  <c r="S26" i="25"/>
  <c r="V26" i="25" s="1"/>
  <c r="AH207" i="26"/>
  <c r="AE212" i="27"/>
  <c r="AF212" i="27" s="1"/>
  <c r="AG212" i="27" s="1"/>
  <c r="P12" i="32"/>
  <c r="Q12" i="32" s="1"/>
  <c r="P9" i="32"/>
  <c r="Q9" i="32" s="1"/>
  <c r="R10" i="28"/>
  <c r="U10" i="28" s="1"/>
  <c r="W10" i="28" s="1"/>
  <c r="AG56" i="33"/>
  <c r="AH56" i="33"/>
  <c r="AH105" i="33"/>
  <c r="AG105" i="33"/>
  <c r="AH92" i="33"/>
  <c r="AG92" i="33"/>
  <c r="AG153" i="30"/>
  <c r="AH153" i="30"/>
  <c r="R9" i="31"/>
  <c r="U9" i="31" s="1"/>
  <c r="AG122" i="33"/>
  <c r="AH122" i="33"/>
  <c r="AG205" i="30"/>
  <c r="AH205" i="30"/>
  <c r="AA181" i="26"/>
  <c r="AE181" i="26"/>
  <c r="AF181" i="26" s="1"/>
  <c r="AG122" i="30"/>
  <c r="AH122" i="30"/>
  <c r="Z191" i="25"/>
  <c r="AE64" i="27"/>
  <c r="AF64" i="27" s="1"/>
  <c r="AH78" i="30"/>
  <c r="S9" i="31"/>
  <c r="V9" i="31" s="1"/>
  <c r="P9" i="30"/>
  <c r="Q9" i="30" s="1"/>
  <c r="P12" i="33"/>
  <c r="Q12" i="33" s="1"/>
  <c r="AH181" i="30"/>
  <c r="AH73" i="33"/>
  <c r="AG73" i="33"/>
  <c r="AG183" i="33"/>
  <c r="AH183" i="33"/>
  <c r="AG221" i="33"/>
  <c r="AH221" i="33"/>
  <c r="AG100" i="33"/>
  <c r="AH100" i="33"/>
  <c r="AH144" i="32"/>
  <c r="AG144" i="32"/>
  <c r="AG71" i="30"/>
  <c r="AH71" i="30"/>
  <c r="AH142" i="33"/>
  <c r="AG142" i="33"/>
  <c r="AG171" i="27"/>
  <c r="R7" i="28"/>
  <c r="U7" i="28" s="1"/>
  <c r="P8" i="30"/>
  <c r="Q8" i="30" s="1"/>
  <c r="S12" i="31"/>
  <c r="V12" i="31" s="1"/>
  <c r="AG136" i="33"/>
  <c r="AH136" i="33"/>
  <c r="AH81" i="33"/>
  <c r="AG81" i="33"/>
  <c r="AE108" i="25"/>
  <c r="AF108" i="25" s="1"/>
  <c r="AH108" i="25" s="1"/>
  <c r="AE51" i="26"/>
  <c r="AF51" i="26" s="1"/>
  <c r="AG51" i="26" s="1"/>
  <c r="AA145" i="26"/>
  <c r="V30" i="26"/>
  <c r="AH107" i="30"/>
  <c r="AG107" i="30"/>
  <c r="AG224" i="33"/>
  <c r="AH224" i="33"/>
  <c r="AH61" i="30"/>
  <c r="AG61" i="30"/>
  <c r="AH195" i="33"/>
  <c r="AG195" i="33"/>
  <c r="AH71" i="29"/>
  <c r="AG71" i="29"/>
  <c r="AH225" i="33"/>
  <c r="AG225" i="33"/>
  <c r="AG216" i="33"/>
  <c r="AH216" i="33"/>
  <c r="AH165" i="32"/>
  <c r="AG165" i="32"/>
  <c r="AG89" i="30"/>
  <c r="AH89" i="30"/>
  <c r="AH82" i="30"/>
  <c r="AG82" i="30"/>
  <c r="AG186" i="30"/>
  <c r="AH186" i="30"/>
  <c r="AH202" i="33"/>
  <c r="AG202" i="33"/>
  <c r="P13" i="33"/>
  <c r="Q13" i="33" s="1"/>
  <c r="AH73" i="30"/>
  <c r="AG73" i="30"/>
  <c r="AG190" i="30"/>
  <c r="AH190" i="30"/>
  <c r="R8" i="28"/>
  <c r="U8" i="28" s="1"/>
  <c r="AG212" i="33"/>
  <c r="AH212" i="33"/>
  <c r="AH101" i="30"/>
  <c r="AG101" i="30"/>
  <c r="R9" i="28"/>
  <c r="U9" i="28" s="1"/>
  <c r="AH156" i="30"/>
  <c r="AG156" i="30"/>
  <c r="AH111" i="32"/>
  <c r="AG111" i="32"/>
  <c r="R12" i="31"/>
  <c r="U12" i="31" s="1"/>
  <c r="W12" i="31" s="1"/>
  <c r="AH113" i="33"/>
  <c r="AG113" i="33"/>
  <c r="AG106" i="33"/>
  <c r="AH106" i="33"/>
  <c r="S10" i="28"/>
  <c r="V10" i="28" s="1"/>
  <c r="R11" i="28"/>
  <c r="U11" i="28" s="1"/>
  <c r="AH114" i="33"/>
  <c r="AG114" i="33"/>
  <c r="AH64" i="30"/>
  <c r="AG64" i="30"/>
  <c r="AH135" i="30"/>
  <c r="AG135" i="30"/>
  <c r="AH110" i="33"/>
  <c r="AG110" i="33"/>
  <c r="AH174" i="33"/>
  <c r="AG174" i="33"/>
  <c r="AG63" i="32"/>
  <c r="AH63" i="32"/>
  <c r="AH141" i="32"/>
  <c r="AG141" i="32"/>
  <c r="S8" i="28"/>
  <c r="V8" i="28" s="1"/>
  <c r="AH134" i="30"/>
  <c r="AG134" i="30"/>
  <c r="AH110" i="30"/>
  <c r="AG110" i="30"/>
  <c r="AG166" i="32"/>
  <c r="AH166" i="32"/>
  <c r="AG112" i="30"/>
  <c r="AH112" i="30"/>
  <c r="AG200" i="30"/>
  <c r="AH200" i="30"/>
  <c r="AH125" i="30"/>
  <c r="AG125" i="30"/>
  <c r="AH182" i="30"/>
  <c r="AG182" i="30"/>
  <c r="AG82" i="32"/>
  <c r="AH82" i="32"/>
  <c r="W11" i="31"/>
  <c r="AG211" i="33"/>
  <c r="AH211" i="33"/>
  <c r="S7" i="31"/>
  <c r="AH164" i="30"/>
  <c r="AG164" i="30"/>
  <c r="AG76" i="33"/>
  <c r="AH76" i="33"/>
  <c r="S11" i="28"/>
  <c r="V11" i="28" s="1"/>
  <c r="W11" i="28" s="1"/>
  <c r="AG85" i="30"/>
  <c r="AH85" i="30"/>
  <c r="AG165" i="33"/>
  <c r="AH165" i="33"/>
  <c r="AG90" i="32"/>
  <c r="AH90" i="32"/>
  <c r="AH207" i="33"/>
  <c r="AG207" i="33"/>
  <c r="AH164" i="33"/>
  <c r="AG164" i="33"/>
  <c r="AH120" i="30"/>
  <c r="AG120" i="30"/>
  <c r="AG224" i="32"/>
  <c r="AH224" i="32"/>
  <c r="P7" i="32"/>
  <c r="Q7" i="32" s="1"/>
  <c r="AG178" i="32"/>
  <c r="AH178" i="32"/>
  <c r="AH152" i="33"/>
  <c r="P11" i="33"/>
  <c r="Q11" i="33" s="1"/>
  <c r="AG152" i="33"/>
  <c r="AH222" i="33"/>
  <c r="AG222" i="33"/>
  <c r="AG120" i="33"/>
  <c r="AH120" i="33"/>
  <c r="AH58" i="30"/>
  <c r="AG58" i="30"/>
  <c r="P7" i="30"/>
  <c r="Q7" i="30" s="1"/>
  <c r="AG112" i="33"/>
  <c r="AH112" i="33"/>
  <c r="S13" i="28"/>
  <c r="V13" i="28" s="1"/>
  <c r="AG115" i="30"/>
  <c r="AH115" i="30"/>
  <c r="AH124" i="32"/>
  <c r="AG124" i="32"/>
  <c r="AG214" i="32"/>
  <c r="AH214" i="32"/>
  <c r="AH150" i="33"/>
  <c r="AG150" i="33"/>
  <c r="AH177" i="30"/>
  <c r="AG177" i="30"/>
  <c r="P12" i="30"/>
  <c r="Q12" i="30" s="1"/>
  <c r="AG196" i="30"/>
  <c r="AH196" i="30"/>
  <c r="AG186" i="33"/>
  <c r="AH186" i="33"/>
  <c r="AH161" i="32"/>
  <c r="AG161" i="32"/>
  <c r="S8" i="31"/>
  <c r="V8" i="31" s="1"/>
  <c r="AH160" i="30"/>
  <c r="AG160" i="30"/>
  <c r="AG215" i="30"/>
  <c r="AH215" i="30"/>
  <c r="S23" i="25"/>
  <c r="V23" i="25" s="1"/>
  <c r="AA80" i="25"/>
  <c r="AA163" i="26"/>
  <c r="AG120" i="27"/>
  <c r="AH57" i="27"/>
  <c r="AH173" i="27"/>
  <c r="AA188" i="26"/>
  <c r="AH154" i="33"/>
  <c r="AG154" i="33"/>
  <c r="AH196" i="32"/>
  <c r="AG196" i="32"/>
  <c r="AH118" i="33"/>
  <c r="AG118" i="33"/>
  <c r="AH159" i="30"/>
  <c r="AG159" i="30"/>
  <c r="AG134" i="32"/>
  <c r="R10" i="32" s="1"/>
  <c r="U10" i="32" s="1"/>
  <c r="AH134" i="32"/>
  <c r="S12" i="28"/>
  <c r="V12" i="28" s="1"/>
  <c r="AH160" i="32"/>
  <c r="AG160" i="32"/>
  <c r="AH116" i="30"/>
  <c r="AG116" i="30"/>
  <c r="AG58" i="32"/>
  <c r="R7" i="32" s="1"/>
  <c r="U7" i="32" s="1"/>
  <c r="AH58" i="32"/>
  <c r="S7" i="32" s="1"/>
  <c r="V7" i="32" s="1"/>
  <c r="R13" i="28"/>
  <c r="U13" i="28" s="1"/>
  <c r="W13" i="28" s="1"/>
  <c r="AG106" i="30"/>
  <c r="AH106" i="30"/>
  <c r="AG51" i="30"/>
  <c r="AH51" i="30"/>
  <c r="AG187" i="30"/>
  <c r="AH187" i="30"/>
  <c r="AH139" i="30"/>
  <c r="AG139" i="30"/>
  <c r="AG63" i="30"/>
  <c r="AH63" i="30"/>
  <c r="AH218" i="30"/>
  <c r="AG218" i="30"/>
  <c r="R8" i="31"/>
  <c r="U8" i="31" s="1"/>
  <c r="P9" i="33"/>
  <c r="Q9" i="33" s="1"/>
  <c r="AH102" i="33"/>
  <c r="AG102" i="33"/>
  <c r="P11" i="32"/>
  <c r="Q11" i="32" s="1"/>
  <c r="AH67" i="30"/>
  <c r="AG67" i="30"/>
  <c r="AG113" i="32"/>
  <c r="AH113" i="32"/>
  <c r="AG166" i="30"/>
  <c r="AH166" i="30"/>
  <c r="AH161" i="30"/>
  <c r="AG161" i="30"/>
  <c r="AH208" i="30"/>
  <c r="AG208" i="30"/>
  <c r="R13" i="30" s="1"/>
  <c r="U13" i="30" s="1"/>
  <c r="AH87" i="33"/>
  <c r="AG87" i="33"/>
  <c r="AH87" i="32"/>
  <c r="AG87" i="32"/>
  <c r="AH218" i="32"/>
  <c r="AG218" i="32"/>
  <c r="AG86" i="30"/>
  <c r="AH86" i="30"/>
  <c r="AH172" i="32"/>
  <c r="AG172" i="32"/>
  <c r="AG184" i="30"/>
  <c r="AH184" i="30"/>
  <c r="AG162" i="30"/>
  <c r="AH162" i="30"/>
  <c r="AH109" i="32"/>
  <c r="AG109" i="32"/>
  <c r="AH82" i="33"/>
  <c r="AG82" i="33"/>
  <c r="AG109" i="30"/>
  <c r="AH109" i="30"/>
  <c r="AH130" i="30"/>
  <c r="AG130" i="30"/>
  <c r="P10" i="30"/>
  <c r="Q10" i="30" s="1"/>
  <c r="AG58" i="33"/>
  <c r="AH58" i="33"/>
  <c r="AG117" i="33"/>
  <c r="AH117" i="33"/>
  <c r="AH184" i="33"/>
  <c r="AG184" i="33"/>
  <c r="AG198" i="30"/>
  <c r="AH198" i="30"/>
  <c r="AG107" i="32"/>
  <c r="AH107" i="32"/>
  <c r="AH107" i="33"/>
  <c r="AG107" i="33"/>
  <c r="AH69" i="30"/>
  <c r="AG69" i="30"/>
  <c r="AH187" i="33"/>
  <c r="AG187" i="33"/>
  <c r="AG205" i="33"/>
  <c r="AH205" i="33"/>
  <c r="AG66" i="30"/>
  <c r="AH66" i="30"/>
  <c r="AH103" i="33"/>
  <c r="AG103" i="33"/>
  <c r="AH223" i="33"/>
  <c r="AG223" i="33"/>
  <c r="AH143" i="33"/>
  <c r="AG143" i="33"/>
  <c r="AH197" i="30"/>
  <c r="AG197" i="30"/>
  <c r="AG146" i="33"/>
  <c r="AH146" i="33"/>
  <c r="AG211" i="30"/>
  <c r="AH211" i="30"/>
  <c r="AH87" i="30"/>
  <c r="AG87" i="30"/>
  <c r="AG142" i="30"/>
  <c r="AH142" i="30"/>
  <c r="AH203" i="33"/>
  <c r="AG203" i="33"/>
  <c r="S7" i="28"/>
  <c r="AH81" i="30"/>
  <c r="S8" i="30" s="1"/>
  <c r="V8" i="30" s="1"/>
  <c r="AG81" i="30"/>
  <c r="AH84" i="30"/>
  <c r="AG84" i="30"/>
  <c r="AH185" i="33"/>
  <c r="AG185" i="33"/>
  <c r="R12" i="28"/>
  <c r="U12" i="28" s="1"/>
  <c r="W12" i="28" s="1"/>
  <c r="S10" i="31"/>
  <c r="V10" i="31" s="1"/>
  <c r="W10" i="31" s="1"/>
  <c r="AH181" i="33"/>
  <c r="AG181" i="33"/>
  <c r="AH210" i="32"/>
  <c r="AG210" i="32"/>
  <c r="R13" i="32" s="1"/>
  <c r="U13" i="32" s="1"/>
  <c r="AH201" i="30"/>
  <c r="AG201" i="30"/>
  <c r="AH94" i="30"/>
  <c r="AG94" i="30"/>
  <c r="AG92" i="30"/>
  <c r="AH92" i="30"/>
  <c r="AG108" i="30"/>
  <c r="AH108" i="30"/>
  <c r="S9" i="28"/>
  <c r="V9" i="28" s="1"/>
  <c r="P13" i="30"/>
  <c r="Q13" i="30" s="1"/>
  <c r="AG193" i="27"/>
  <c r="AH133" i="27"/>
  <c r="AA218" i="27"/>
  <c r="S25" i="25"/>
  <c r="V25" i="25" s="1"/>
  <c r="AE196" i="26"/>
  <c r="AF196" i="26" s="1"/>
  <c r="AH196" i="26" s="1"/>
  <c r="AG118" i="27"/>
  <c r="AH87" i="27"/>
  <c r="AG196" i="27"/>
  <c r="AE156" i="27"/>
  <c r="AF156" i="27" s="1"/>
  <c r="AA156" i="27"/>
  <c r="AG172" i="27"/>
  <c r="AG199" i="27"/>
  <c r="AE147" i="27"/>
  <c r="AF147" i="27" s="1"/>
  <c r="AG147" i="27" s="1"/>
  <c r="AH218" i="27"/>
  <c r="AG175" i="27"/>
  <c r="AH84" i="27"/>
  <c r="AA160" i="27"/>
  <c r="AE160" i="27"/>
  <c r="AF160" i="27" s="1"/>
  <c r="AA112" i="26"/>
  <c r="AG109" i="26"/>
  <c r="S27" i="25"/>
  <c r="V27" i="25" s="1"/>
  <c r="R26" i="25"/>
  <c r="U26" i="25" s="1"/>
  <c r="Z92" i="25"/>
  <c r="AE92" i="25" s="1"/>
  <c r="AF92" i="25" s="1"/>
  <c r="R25" i="25"/>
  <c r="U25" i="25" s="1"/>
  <c r="Z60" i="25"/>
  <c r="AA60" i="25" s="1"/>
  <c r="AA215" i="26"/>
  <c r="AH68" i="26"/>
  <c r="AG54" i="26"/>
  <c r="AH56" i="26"/>
  <c r="AA204" i="25"/>
  <c r="AG134" i="25"/>
  <c r="AE72" i="25"/>
  <c r="AF72" i="25" s="1"/>
  <c r="AH72" i="25" s="1"/>
  <c r="Z160" i="25"/>
  <c r="AE160" i="25" s="1"/>
  <c r="AF160" i="25" s="1"/>
  <c r="AE156" i="25"/>
  <c r="AF156" i="25" s="1"/>
  <c r="AG156" i="25" s="1"/>
  <c r="AE189" i="25"/>
  <c r="AF189" i="25" s="1"/>
  <c r="AG189" i="25" s="1"/>
  <c r="AH202" i="25"/>
  <c r="AG151" i="26"/>
  <c r="AE94" i="26"/>
  <c r="AF94" i="26" s="1"/>
  <c r="AG94" i="26" s="1"/>
  <c r="AH82" i="26"/>
  <c r="AA108" i="26"/>
  <c r="AG194" i="26"/>
  <c r="AE172" i="26"/>
  <c r="AF172" i="26" s="1"/>
  <c r="AG172" i="26" s="1"/>
  <c r="AH55" i="26"/>
  <c r="AH124" i="27"/>
  <c r="AE141" i="27"/>
  <c r="AF141" i="27" s="1"/>
  <c r="AG141" i="27" s="1"/>
  <c r="AG191" i="27"/>
  <c r="U30" i="26"/>
  <c r="U30" i="27"/>
  <c r="V30" i="27"/>
  <c r="AA191" i="27"/>
  <c r="AH99" i="27"/>
  <c r="AE139" i="27"/>
  <c r="AF139" i="27" s="1"/>
  <c r="AG139" i="27" s="1"/>
  <c r="AE223" i="27"/>
  <c r="AF223" i="27" s="1"/>
  <c r="AH223" i="27" s="1"/>
  <c r="AH112" i="27"/>
  <c r="AG58" i="27"/>
  <c r="AG165" i="27"/>
  <c r="AG192" i="27"/>
  <c r="AE190" i="27"/>
  <c r="AF190" i="27" s="1"/>
  <c r="AA190" i="27"/>
  <c r="AG93" i="27"/>
  <c r="AG91" i="27"/>
  <c r="AE125" i="26"/>
  <c r="AF125" i="26" s="1"/>
  <c r="AA125" i="26"/>
  <c r="AH96" i="26"/>
  <c r="AH225" i="26"/>
  <c r="AH134" i="26"/>
  <c r="AH64" i="26"/>
  <c r="AG97" i="26"/>
  <c r="AH63" i="26"/>
  <c r="AH103" i="26"/>
  <c r="AE140" i="26"/>
  <c r="AF140" i="26" s="1"/>
  <c r="AH140" i="26" s="1"/>
  <c r="AH102" i="26"/>
  <c r="AA120" i="26"/>
  <c r="AE52" i="26"/>
  <c r="AF52" i="26" s="1"/>
  <c r="AG52" i="26" s="1"/>
  <c r="AG147" i="26"/>
  <c r="AG80" i="26"/>
  <c r="AH221" i="26"/>
  <c r="AG185" i="26"/>
  <c r="AH110" i="26"/>
  <c r="AG206" i="26"/>
  <c r="AE201" i="26"/>
  <c r="AF201" i="26" s="1"/>
  <c r="AH201" i="26" s="1"/>
  <c r="AH127" i="26"/>
  <c r="AE114" i="26"/>
  <c r="AF114" i="26" s="1"/>
  <c r="AH114" i="26" s="1"/>
  <c r="AH91" i="26"/>
  <c r="AH176" i="26"/>
  <c r="AG189" i="26"/>
  <c r="AE104" i="26"/>
  <c r="AF104" i="26" s="1"/>
  <c r="AH104" i="26" s="1"/>
  <c r="AG186" i="27"/>
  <c r="AG197" i="27"/>
  <c r="AE180" i="27"/>
  <c r="AF180" i="27" s="1"/>
  <c r="AG180" i="27" s="1"/>
  <c r="AH151" i="27"/>
  <c r="AA125" i="25"/>
  <c r="AA85" i="25"/>
  <c r="AA221" i="25"/>
  <c r="AE162" i="25"/>
  <c r="AF162" i="25" s="1"/>
  <c r="AH162" i="25" s="1"/>
  <c r="AA192" i="25"/>
  <c r="Z139" i="25"/>
  <c r="AE139" i="25" s="1"/>
  <c r="AF139" i="25" s="1"/>
  <c r="AA201" i="25"/>
  <c r="AE196" i="25"/>
  <c r="AF196" i="25" s="1"/>
  <c r="AG196" i="25" s="1"/>
  <c r="AA52" i="25"/>
  <c r="Z184" i="25"/>
  <c r="AE184" i="25" s="1"/>
  <c r="Z158" i="25"/>
  <c r="AE158" i="25" s="1"/>
  <c r="AF158" i="25" s="1"/>
  <c r="Z131" i="25"/>
  <c r="AE131" i="25" s="1"/>
  <c r="AF131" i="25" s="1"/>
  <c r="AG131" i="25" s="1"/>
  <c r="AA70" i="25"/>
  <c r="AA84" i="25"/>
  <c r="Z67" i="25"/>
  <c r="AA67" i="25" s="1"/>
  <c r="Z112" i="25"/>
  <c r="AA112" i="25" s="1"/>
  <c r="AF71" i="25"/>
  <c r="AH71" i="25" s="1"/>
  <c r="AA223" i="25"/>
  <c r="AA202" i="25"/>
  <c r="AH170" i="25"/>
  <c r="AA128" i="25"/>
  <c r="AA172" i="25"/>
  <c r="AE91" i="25"/>
  <c r="AF91" i="25" s="1"/>
  <c r="AG91" i="25" s="1"/>
  <c r="AA209" i="25"/>
  <c r="AE183" i="25"/>
  <c r="AF183" i="25" s="1"/>
  <c r="AH183" i="25" s="1"/>
  <c r="AA174" i="25"/>
  <c r="AE66" i="26"/>
  <c r="AF66" i="26" s="1"/>
  <c r="AH66" i="26" s="1"/>
  <c r="AG112" i="26"/>
  <c r="AA132" i="27"/>
  <c r="AE132" i="27"/>
  <c r="AF132" i="27" s="1"/>
  <c r="AH71" i="27"/>
  <c r="AG145" i="27"/>
  <c r="AE213" i="27"/>
  <c r="AF213" i="27" s="1"/>
  <c r="AG213" i="27" s="1"/>
  <c r="AH94" i="27"/>
  <c r="AG72" i="26"/>
  <c r="AG79" i="26"/>
  <c r="AG204" i="26"/>
  <c r="AG187" i="26"/>
  <c r="AG128" i="26"/>
  <c r="AE188" i="27"/>
  <c r="AF188" i="27" s="1"/>
  <c r="AH188" i="27" s="1"/>
  <c r="AE169" i="27"/>
  <c r="AF169" i="27" s="1"/>
  <c r="AG169" i="27" s="1"/>
  <c r="AE86" i="27"/>
  <c r="AF86" i="27" s="1"/>
  <c r="AH86" i="27" s="1"/>
  <c r="AE63" i="27"/>
  <c r="AF63" i="27" s="1"/>
  <c r="AH63" i="27" s="1"/>
  <c r="AE59" i="27"/>
  <c r="AF59" i="27" s="1"/>
  <c r="AG59" i="27" s="1"/>
  <c r="AG164" i="27"/>
  <c r="AG181" i="27"/>
  <c r="AG73" i="27"/>
  <c r="AG98" i="26"/>
  <c r="AE180" i="26"/>
  <c r="AF180" i="26" s="1"/>
  <c r="AG180" i="26" s="1"/>
  <c r="AE117" i="26"/>
  <c r="AF117" i="26" s="1"/>
  <c r="AH117" i="26" s="1"/>
  <c r="AE81" i="26"/>
  <c r="AF81" i="26" s="1"/>
  <c r="AG81" i="26" s="1"/>
  <c r="AE84" i="26"/>
  <c r="AF84" i="26" s="1"/>
  <c r="AH84" i="26" s="1"/>
  <c r="AE124" i="26"/>
  <c r="AF124" i="26" s="1"/>
  <c r="AG124" i="26" s="1"/>
  <c r="Z106" i="25"/>
  <c r="AE106" i="25" s="1"/>
  <c r="AF106" i="25" s="1"/>
  <c r="AG106" i="25" s="1"/>
  <c r="R28" i="25"/>
  <c r="U28" i="25" s="1"/>
  <c r="AE101" i="25"/>
  <c r="AF101" i="25" s="1"/>
  <c r="AH101" i="25" s="1"/>
  <c r="AF148" i="25"/>
  <c r="AH148" i="25" s="1"/>
  <c r="AA176" i="25"/>
  <c r="S28" i="25"/>
  <c r="V28" i="25" s="1"/>
  <c r="S22" i="25"/>
  <c r="V22" i="25" s="1"/>
  <c r="R22" i="25"/>
  <c r="U22" i="25" s="1"/>
  <c r="AA220" i="25"/>
  <c r="AE197" i="25"/>
  <c r="AF197" i="25" s="1"/>
  <c r="AG197" i="25" s="1"/>
  <c r="Z116" i="25"/>
  <c r="AE116" i="25" s="1"/>
  <c r="AF116" i="25" s="1"/>
  <c r="AG116" i="25" s="1"/>
  <c r="AA155" i="25"/>
  <c r="AE105" i="25"/>
  <c r="AF105" i="25" s="1"/>
  <c r="AG105" i="25" s="1"/>
  <c r="R23" i="25"/>
  <c r="U23" i="25" s="1"/>
  <c r="AE151" i="25"/>
  <c r="AF151" i="25" s="1"/>
  <c r="AH151" i="25" s="1"/>
  <c r="AE110" i="25"/>
  <c r="AF110" i="25" s="1"/>
  <c r="AH110" i="25" s="1"/>
  <c r="Z137" i="25"/>
  <c r="AE137" i="25" s="1"/>
  <c r="AF137" i="25" s="1"/>
  <c r="AH137" i="25" s="1"/>
  <c r="AA71" i="25"/>
  <c r="AE69" i="25"/>
  <c r="AF69" i="25" s="1"/>
  <c r="AG69" i="25" s="1"/>
  <c r="Z58" i="25"/>
  <c r="AA58" i="25" s="1"/>
  <c r="AA147" i="25"/>
  <c r="AF172" i="25"/>
  <c r="AG172" i="25" s="1"/>
  <c r="AA76" i="25"/>
  <c r="Z143" i="25"/>
  <c r="AE143" i="25" s="1"/>
  <c r="AF143" i="25" s="1"/>
  <c r="AG143" i="25" s="1"/>
  <c r="AH198" i="25"/>
  <c r="AF77" i="25"/>
  <c r="AH77" i="25" s="1"/>
  <c r="AF150" i="25"/>
  <c r="AG150" i="25" s="1"/>
  <c r="AA146" i="25"/>
  <c r="AE217" i="25"/>
  <c r="AF217" i="25" s="1"/>
  <c r="AH217" i="25" s="1"/>
  <c r="AF155" i="25"/>
  <c r="AG155" i="25" s="1"/>
  <c r="AA148" i="25"/>
  <c r="AF102" i="25"/>
  <c r="AH102" i="25" s="1"/>
  <c r="AA97" i="25"/>
  <c r="AE60" i="25"/>
  <c r="AF60" i="25" s="1"/>
  <c r="AG60" i="25" s="1"/>
  <c r="Z90" i="25"/>
  <c r="AE90" i="25" s="1"/>
  <c r="AF90" i="25" s="1"/>
  <c r="Z159" i="25"/>
  <c r="AE159" i="25" s="1"/>
  <c r="AF159" i="25" s="1"/>
  <c r="AH159" i="25" s="1"/>
  <c r="AA139" i="25"/>
  <c r="Z75" i="25"/>
  <c r="AE75" i="25" s="1"/>
  <c r="AF75" i="25" s="1"/>
  <c r="AA127" i="25"/>
  <c r="AH129" i="25"/>
  <c r="Z117" i="25"/>
  <c r="AE117" i="25" s="1"/>
  <c r="AF117" i="25" s="1"/>
  <c r="AH176" i="25"/>
  <c r="Z83" i="25"/>
  <c r="AE83" i="25" s="1"/>
  <c r="AF83" i="25" s="1"/>
  <c r="AA96" i="25"/>
  <c r="AA54" i="25"/>
  <c r="Z178" i="25"/>
  <c r="AA178" i="25" s="1"/>
  <c r="AA51" i="25"/>
  <c r="AF175" i="25"/>
  <c r="AH175" i="25" s="1"/>
  <c r="AE64" i="25"/>
  <c r="AF64" i="25" s="1"/>
  <c r="AH64" i="25" s="1"/>
  <c r="AF80" i="25"/>
  <c r="AH80" i="25" s="1"/>
  <c r="AA179" i="25"/>
  <c r="AF126" i="25"/>
  <c r="AH126" i="25" s="1"/>
  <c r="AE220" i="25"/>
  <c r="AF220" i="25" s="1"/>
  <c r="AH220" i="25" s="1"/>
  <c r="AA191" i="25"/>
  <c r="AA89" i="25"/>
  <c r="AG192" i="25"/>
  <c r="AE173" i="25"/>
  <c r="AF173" i="25" s="1"/>
  <c r="AH173" i="25" s="1"/>
  <c r="AE97" i="25"/>
  <c r="AF97" i="25" s="1"/>
  <c r="AG97" i="25" s="1"/>
  <c r="AE199" i="25"/>
  <c r="AF199" i="25" s="1"/>
  <c r="AH199" i="25" s="1"/>
  <c r="AF184" i="25"/>
  <c r="AH184" i="25" s="1"/>
  <c r="AF204" i="25"/>
  <c r="AH204" i="25" s="1"/>
  <c r="AA222" i="25"/>
  <c r="AE130" i="25"/>
  <c r="AF130" i="25" s="1"/>
  <c r="AH130" i="25" s="1"/>
  <c r="AE166" i="25"/>
  <c r="AF166" i="25" s="1"/>
  <c r="AG166" i="25" s="1"/>
  <c r="AF70" i="25"/>
  <c r="AG70" i="25" s="1"/>
  <c r="AF181" i="25"/>
  <c r="AH181" i="25" s="1"/>
  <c r="AA77" i="25"/>
  <c r="AE187" i="25"/>
  <c r="AF187" i="25" s="1"/>
  <c r="AG187" i="25" s="1"/>
  <c r="AE125" i="25"/>
  <c r="AF125" i="25" s="1"/>
  <c r="AH125" i="25" s="1"/>
  <c r="AE128" i="25"/>
  <c r="AF128" i="25" s="1"/>
  <c r="AG128" i="25" s="1"/>
  <c r="Z133" i="25"/>
  <c r="AE133" i="25" s="1"/>
  <c r="AF133" i="25" s="1"/>
  <c r="AH133" i="25" s="1"/>
  <c r="AE109" i="25"/>
  <c r="AF109" i="25" s="1"/>
  <c r="AH109" i="25" s="1"/>
  <c r="AA203" i="25"/>
  <c r="Z194" i="25"/>
  <c r="AA194" i="25" s="1"/>
  <c r="AE136" i="25"/>
  <c r="AF136" i="25" s="1"/>
  <c r="AH136" i="25" s="1"/>
  <c r="AE59" i="25"/>
  <c r="AF59" i="25" s="1"/>
  <c r="AH59" i="25" s="1"/>
  <c r="AE201" i="25"/>
  <c r="AF201" i="25" s="1"/>
  <c r="AG201" i="25" s="1"/>
  <c r="AE174" i="25"/>
  <c r="AF174" i="25" s="1"/>
  <c r="AH174" i="25" s="1"/>
  <c r="Z53" i="25"/>
  <c r="AA53" i="25" s="1"/>
  <c r="AF179" i="25"/>
  <c r="AG179" i="25" s="1"/>
  <c r="AE99" i="25"/>
  <c r="AF99" i="25" s="1"/>
  <c r="AH99" i="25" s="1"/>
  <c r="AE215" i="25"/>
  <c r="AF215" i="25" s="1"/>
  <c r="AH215" i="25" s="1"/>
  <c r="Z177" i="25"/>
  <c r="AA177" i="25" s="1"/>
  <c r="AH193" i="25"/>
  <c r="Z149" i="25"/>
  <c r="AA149" i="25" s="1"/>
  <c r="AA219" i="25"/>
  <c r="AA122" i="25"/>
  <c r="Z208" i="25"/>
  <c r="AA79" i="25"/>
  <c r="AA102" i="25"/>
  <c r="AA181" i="25"/>
  <c r="Z100" i="25"/>
  <c r="AA100" i="25" s="1"/>
  <c r="Z205" i="25"/>
  <c r="AA205" i="25" s="1"/>
  <c r="AF122" i="25"/>
  <c r="AH122" i="25" s="1"/>
  <c r="AE104" i="25"/>
  <c r="AF104" i="25" s="1"/>
  <c r="AH104" i="25" s="1"/>
  <c r="Z74" i="25"/>
  <c r="AA74" i="25" s="1"/>
  <c r="AA180" i="25"/>
  <c r="AE67" i="25"/>
  <c r="AF67" i="25" s="1"/>
  <c r="AH67" i="25" s="1"/>
  <c r="AA150" i="25"/>
  <c r="AE118" i="25"/>
  <c r="AF118" i="25" s="1"/>
  <c r="AH118" i="25" s="1"/>
  <c r="AE56" i="25"/>
  <c r="AF56" i="25" s="1"/>
  <c r="AH56" i="25" s="1"/>
  <c r="AG55" i="27"/>
  <c r="AH55" i="27"/>
  <c r="AA137" i="27"/>
  <c r="AE137" i="27"/>
  <c r="AF137" i="27" s="1"/>
  <c r="AG150" i="27"/>
  <c r="AH150" i="27"/>
  <c r="AH102" i="27"/>
  <c r="AG102" i="27"/>
  <c r="AG62" i="27"/>
  <c r="AH62" i="27"/>
  <c r="AE68" i="27"/>
  <c r="AF68" i="27" s="1"/>
  <c r="AE162" i="27"/>
  <c r="AF162" i="27" s="1"/>
  <c r="AG208" i="27"/>
  <c r="AH208" i="27"/>
  <c r="AG54" i="27"/>
  <c r="AH54" i="27"/>
  <c r="AH214" i="27"/>
  <c r="AG214" i="27"/>
  <c r="AE202" i="27"/>
  <c r="AF202" i="27" s="1"/>
  <c r="AG114" i="27"/>
  <c r="AH114" i="27"/>
  <c r="AH147" i="27"/>
  <c r="AH142" i="27"/>
  <c r="AG142" i="27"/>
  <c r="AA117" i="27"/>
  <c r="AE117" i="27"/>
  <c r="AF117" i="27" s="1"/>
  <c r="AE198" i="27"/>
  <c r="AF198" i="27" s="1"/>
  <c r="AA161" i="27"/>
  <c r="AE161" i="27"/>
  <c r="AF161" i="27" s="1"/>
  <c r="AH200" i="27"/>
  <c r="AG200" i="27"/>
  <c r="AA89" i="27"/>
  <c r="AE89" i="27"/>
  <c r="AF89" i="27" s="1"/>
  <c r="AG65" i="27"/>
  <c r="AH65" i="27"/>
  <c r="AA211" i="27"/>
  <c r="AE211" i="27"/>
  <c r="AF211" i="27" s="1"/>
  <c r="AA166" i="27"/>
  <c r="AE166" i="27"/>
  <c r="AF166" i="27" s="1"/>
  <c r="AG53" i="27"/>
  <c r="AH53" i="27"/>
  <c r="AH204" i="27"/>
  <c r="AG204" i="27"/>
  <c r="AE221" i="27"/>
  <c r="AF221" i="27" s="1"/>
  <c r="AE148" i="27"/>
  <c r="AF148" i="27" s="1"/>
  <c r="AG184" i="27"/>
  <c r="AH184" i="27"/>
  <c r="AH183" i="27"/>
  <c r="AG183" i="27"/>
  <c r="AA167" i="27"/>
  <c r="AE167" i="27"/>
  <c r="AF167" i="27" s="1"/>
  <c r="AA136" i="27"/>
  <c r="AE136" i="27"/>
  <c r="AF136" i="27" s="1"/>
  <c r="AE104" i="27"/>
  <c r="AF104" i="27" s="1"/>
  <c r="AE149" i="27"/>
  <c r="AF149" i="27" s="1"/>
  <c r="AG179" i="27"/>
  <c r="AH179" i="27"/>
  <c r="AA185" i="27"/>
  <c r="AE185" i="27"/>
  <c r="AF185" i="27" s="1"/>
  <c r="AH97" i="27"/>
  <c r="AG97" i="27"/>
  <c r="AG153" i="27"/>
  <c r="AH153" i="27"/>
  <c r="AG174" i="27"/>
  <c r="AE203" i="27"/>
  <c r="AF203" i="27" s="1"/>
  <c r="AH121" i="27"/>
  <c r="AG121" i="27"/>
  <c r="AH116" i="27"/>
  <c r="AG116" i="27"/>
  <c r="AG109" i="27"/>
  <c r="AH109" i="27"/>
  <c r="AE75" i="27"/>
  <c r="AF75" i="27" s="1"/>
  <c r="AA108" i="27"/>
  <c r="AE108" i="27"/>
  <c r="AF108" i="27" s="1"/>
  <c r="AE140" i="27"/>
  <c r="AF140" i="27" s="1"/>
  <c r="AE110" i="27"/>
  <c r="AF110" i="27" s="1"/>
  <c r="AH83" i="27"/>
  <c r="AG83" i="27"/>
  <c r="AG195" i="27"/>
  <c r="AH195" i="27"/>
  <c r="AE122" i="27"/>
  <c r="AF122" i="27" s="1"/>
  <c r="AH212" i="27"/>
  <c r="AA66" i="27"/>
  <c r="AE66" i="27"/>
  <c r="AF66" i="27" s="1"/>
  <c r="AH96" i="27"/>
  <c r="AG96" i="27"/>
  <c r="AG119" i="27"/>
  <c r="AH119" i="27"/>
  <c r="AG88" i="27"/>
  <c r="AH88" i="27"/>
  <c r="AE85" i="27"/>
  <c r="AF85" i="27" s="1"/>
  <c r="AA60" i="27"/>
  <c r="AE60" i="27"/>
  <c r="AF60" i="27" s="1"/>
  <c r="AH115" i="27"/>
  <c r="AG115" i="27"/>
  <c r="AE210" i="27"/>
  <c r="AF210" i="27" s="1"/>
  <c r="AH111" i="27"/>
  <c r="AG111" i="27"/>
  <c r="AG61" i="27"/>
  <c r="AH61" i="27"/>
  <c r="AG157" i="27"/>
  <c r="AH157" i="27"/>
  <c r="AE90" i="27"/>
  <c r="AF90" i="27" s="1"/>
  <c r="AH154" i="27"/>
  <c r="AG154" i="27"/>
  <c r="AA159" i="27"/>
  <c r="AE159" i="27"/>
  <c r="AF159" i="27" s="1"/>
  <c r="AH134" i="27"/>
  <c r="AG134" i="27"/>
  <c r="AA82" i="27"/>
  <c r="AE82" i="27"/>
  <c r="AF82" i="27" s="1"/>
  <c r="AH176" i="27"/>
  <c r="AG176" i="27"/>
  <c r="AH222" i="27"/>
  <c r="AG222" i="27"/>
  <c r="AA131" i="27"/>
  <c r="AE131" i="27"/>
  <c r="AF131" i="27" s="1"/>
  <c r="AG170" i="27"/>
  <c r="AH170" i="27"/>
  <c r="AG163" i="27"/>
  <c r="AH163" i="27"/>
  <c r="AE105" i="27"/>
  <c r="AF105" i="27" s="1"/>
  <c r="AG92" i="27"/>
  <c r="AH92" i="27"/>
  <c r="AH187" i="27"/>
  <c r="AG187" i="27"/>
  <c r="AA65" i="26"/>
  <c r="AE65" i="26"/>
  <c r="AF65" i="26" s="1"/>
  <c r="AH131" i="26"/>
  <c r="AG131" i="26"/>
  <c r="AH142" i="26"/>
  <c r="AG142" i="26"/>
  <c r="AG188" i="26"/>
  <c r="AH188" i="26"/>
  <c r="AG137" i="26"/>
  <c r="AH137" i="26"/>
  <c r="AG93" i="26"/>
  <c r="AH93" i="26"/>
  <c r="AH209" i="26"/>
  <c r="AG209" i="26"/>
  <c r="AA89" i="26"/>
  <c r="AE89" i="26"/>
  <c r="AF89" i="26" s="1"/>
  <c r="AA208" i="26"/>
  <c r="AE208" i="26"/>
  <c r="AF208" i="26" s="1"/>
  <c r="AG159" i="26"/>
  <c r="AH159" i="26"/>
  <c r="AG105" i="26"/>
  <c r="AH105" i="26"/>
  <c r="AH136" i="26"/>
  <c r="AG136" i="26"/>
  <c r="AG212" i="26"/>
  <c r="AH212" i="26"/>
  <c r="AA158" i="26"/>
  <c r="AE158" i="26"/>
  <c r="AF158" i="26" s="1"/>
  <c r="AH101" i="26"/>
  <c r="AG101" i="26"/>
  <c r="AG126" i="26"/>
  <c r="AH126" i="26"/>
  <c r="AG78" i="26"/>
  <c r="AH78" i="26"/>
  <c r="AG171" i="26"/>
  <c r="AH171" i="26"/>
  <c r="AG111" i="26"/>
  <c r="AH111" i="26"/>
  <c r="AG195" i="26"/>
  <c r="AH195" i="26"/>
  <c r="AG197" i="26"/>
  <c r="AH197" i="26"/>
  <c r="AH107" i="26"/>
  <c r="AG107" i="26"/>
  <c r="AG133" i="26"/>
  <c r="AH133" i="26"/>
  <c r="AG99" i="26"/>
  <c r="AH99" i="26"/>
  <c r="AH178" i="26"/>
  <c r="AG178" i="26"/>
  <c r="AG77" i="26"/>
  <c r="AH77" i="26"/>
  <c r="AH145" i="26"/>
  <c r="AG145" i="26"/>
  <c r="AH95" i="26"/>
  <c r="AG95" i="26"/>
  <c r="AG223" i="26"/>
  <c r="AH223" i="26"/>
  <c r="AG120" i="26"/>
  <c r="AH120" i="26"/>
  <c r="AA190" i="26"/>
  <c r="AE190" i="26"/>
  <c r="AF190" i="26" s="1"/>
  <c r="AH141" i="26"/>
  <c r="AG141" i="26"/>
  <c r="AA118" i="26"/>
  <c r="AE118" i="26"/>
  <c r="AF118" i="26" s="1"/>
  <c r="AG157" i="26"/>
  <c r="AH157" i="26"/>
  <c r="AH186" i="26"/>
  <c r="AG186" i="26"/>
  <c r="AH220" i="26"/>
  <c r="AG220" i="26"/>
  <c r="AH71" i="26"/>
  <c r="AG71" i="26"/>
  <c r="AH177" i="26"/>
  <c r="AG177" i="26"/>
  <c r="AG73" i="26"/>
  <c r="AH73" i="26"/>
  <c r="AH166" i="26"/>
  <c r="AG166" i="26"/>
  <c r="AE106" i="26"/>
  <c r="AF106" i="26" s="1"/>
  <c r="AH216" i="26"/>
  <c r="AG216" i="26"/>
  <c r="AG135" i="26"/>
  <c r="AH135" i="26"/>
  <c r="AG202" i="26"/>
  <c r="AH202" i="26"/>
  <c r="AE87" i="26"/>
  <c r="AF87" i="26" s="1"/>
  <c r="AG163" i="26"/>
  <c r="AH163" i="26"/>
  <c r="AE162" i="26"/>
  <c r="AF162" i="26" s="1"/>
  <c r="AG108" i="26"/>
  <c r="AH108" i="26"/>
  <c r="AG146" i="26"/>
  <c r="AH146" i="26"/>
  <c r="AE138" i="26"/>
  <c r="AF138" i="26" s="1"/>
  <c r="AH83" i="26"/>
  <c r="AG83" i="26"/>
  <c r="AG160" i="26"/>
  <c r="AH160" i="26"/>
  <c r="AH61" i="26"/>
  <c r="AG61" i="26"/>
  <c r="AH213" i="26"/>
  <c r="AG213" i="26"/>
  <c r="AE92" i="26"/>
  <c r="AF92" i="26" s="1"/>
  <c r="AH165" i="26"/>
  <c r="AG165" i="26"/>
  <c r="AH75" i="26"/>
  <c r="AG75" i="26"/>
  <c r="AG90" i="26"/>
  <c r="AH90" i="26"/>
  <c r="AA59" i="26"/>
  <c r="AE59" i="26"/>
  <c r="AF59" i="26" s="1"/>
  <c r="AG130" i="26"/>
  <c r="AH130" i="26"/>
  <c r="AA143" i="26"/>
  <c r="AE143" i="26"/>
  <c r="AF143" i="26" s="1"/>
  <c r="AG219" i="26"/>
  <c r="AH219" i="26"/>
  <c r="AA86" i="26"/>
  <c r="AE86" i="26"/>
  <c r="AF86" i="26" s="1"/>
  <c r="AE191" i="26"/>
  <c r="AF191" i="26" s="1"/>
  <c r="AA115" i="26"/>
  <c r="AE115" i="26"/>
  <c r="AF115" i="26" s="1"/>
  <c r="AG182" i="26"/>
  <c r="AH182" i="26"/>
  <c r="AA192" i="26"/>
  <c r="AE192" i="26"/>
  <c r="AF192" i="26" s="1"/>
  <c r="AH179" i="26"/>
  <c r="AG179" i="26"/>
  <c r="AG175" i="26"/>
  <c r="AH175" i="26"/>
  <c r="AA218" i="26"/>
  <c r="AE218" i="26"/>
  <c r="AF218" i="26" s="1"/>
  <c r="AG58" i="26"/>
  <c r="AH58" i="26"/>
  <c r="AH169" i="26"/>
  <c r="AG169" i="26"/>
  <c r="AH161" i="26"/>
  <c r="AG161" i="26"/>
  <c r="AH217" i="26"/>
  <c r="AG217" i="26"/>
  <c r="AA193" i="26"/>
  <c r="AE193" i="26"/>
  <c r="AF193" i="26" s="1"/>
  <c r="AA113" i="26"/>
  <c r="AE113" i="26"/>
  <c r="AF113" i="26" s="1"/>
  <c r="AH199" i="26"/>
  <c r="AG199" i="26"/>
  <c r="AA164" i="26"/>
  <c r="AE164" i="26"/>
  <c r="AF164" i="26" s="1"/>
  <c r="AH215" i="26"/>
  <c r="AG215" i="26"/>
  <c r="AG69" i="26"/>
  <c r="AH69" i="26"/>
  <c r="AH198" i="26"/>
  <c r="AG198" i="26"/>
  <c r="AG171" i="25"/>
  <c r="AH171" i="25"/>
  <c r="AC66" i="25"/>
  <c r="AC65" i="25"/>
  <c r="AC213" i="25"/>
  <c r="Z141" i="25"/>
  <c r="Q141" i="25"/>
  <c r="Z216" i="25"/>
  <c r="Q216" i="25"/>
  <c r="AE124" i="25"/>
  <c r="AF124" i="25" s="1"/>
  <c r="AE84" i="25"/>
  <c r="AF84" i="25" s="1"/>
  <c r="Z185" i="25"/>
  <c r="Q185" i="25"/>
  <c r="AF146" i="25"/>
  <c r="AA163" i="25"/>
  <c r="AE163" i="25"/>
  <c r="AF163" i="25" s="1"/>
  <c r="Q177" i="25"/>
  <c r="AC177" i="25"/>
  <c r="Z114" i="25"/>
  <c r="Q114" i="25"/>
  <c r="AA73" i="25"/>
  <c r="Z135" i="25"/>
  <c r="Q135" i="25"/>
  <c r="AE132" i="25"/>
  <c r="AF132" i="25" s="1"/>
  <c r="Z61" i="25"/>
  <c r="AA61" i="25" s="1"/>
  <c r="AA81" i="25"/>
  <c r="AE81" i="25"/>
  <c r="AF81" i="25" s="1"/>
  <c r="AC57" i="25"/>
  <c r="Q178" i="25"/>
  <c r="AE222" i="25"/>
  <c r="AF222" i="25" s="1"/>
  <c r="AE73" i="25"/>
  <c r="AF73" i="25" s="1"/>
  <c r="AE89" i="25"/>
  <c r="AF89" i="25" s="1"/>
  <c r="AE123" i="25"/>
  <c r="AF123" i="25" s="1"/>
  <c r="AA121" i="25"/>
  <c r="AA175" i="25"/>
  <c r="AG51" i="25"/>
  <c r="AH51" i="25"/>
  <c r="AA103" i="25"/>
  <c r="Z140" i="25"/>
  <c r="Q140" i="25"/>
  <c r="AF79" i="25"/>
  <c r="AA107" i="25"/>
  <c r="AE107" i="25"/>
  <c r="AF107" i="25" s="1"/>
  <c r="AC98" i="25"/>
  <c r="AF121" i="25"/>
  <c r="AF147" i="25"/>
  <c r="Z55" i="25"/>
  <c r="AA55" i="25" s="1"/>
  <c r="Z66" i="25"/>
  <c r="AA66" i="25" s="1"/>
  <c r="AE154" i="25"/>
  <c r="AF154" i="25" s="1"/>
  <c r="AC186" i="25"/>
  <c r="Z62" i="25"/>
  <c r="Q62" i="25"/>
  <c r="Z165" i="25"/>
  <c r="AA165" i="25" s="1"/>
  <c r="Z93" i="25"/>
  <c r="AA93" i="25" s="1"/>
  <c r="AF103" i="25"/>
  <c r="Z190" i="25"/>
  <c r="Q190" i="25"/>
  <c r="AE223" i="25"/>
  <c r="AF223" i="25" s="1"/>
  <c r="AA126" i="25"/>
  <c r="Z142" i="25"/>
  <c r="Q142" i="25"/>
  <c r="AG76" i="25"/>
  <c r="AH76" i="25"/>
  <c r="AC200" i="25"/>
  <c r="AE210" i="25"/>
  <c r="AF210" i="25" s="1"/>
  <c r="AA92" i="25"/>
  <c r="AC74" i="25"/>
  <c r="AC115" i="25"/>
  <c r="Z186" i="25"/>
  <c r="AA186" i="25" s="1"/>
  <c r="AE120" i="25"/>
  <c r="AF120" i="25" s="1"/>
  <c r="AA207" i="25"/>
  <c r="AE96" i="25"/>
  <c r="AF96" i="25" s="1"/>
  <c r="AH209" i="25"/>
  <c r="AG209" i="25"/>
  <c r="AA94" i="25"/>
  <c r="AE94" i="25"/>
  <c r="AF94" i="25" s="1"/>
  <c r="AH152" i="25"/>
  <c r="AG152" i="25"/>
  <c r="AC53" i="25"/>
  <c r="AC93" i="25"/>
  <c r="AF195" i="25"/>
  <c r="AG52" i="25"/>
  <c r="AH52" i="25"/>
  <c r="AE111" i="25"/>
  <c r="AF111" i="25" s="1"/>
  <c r="Z82" i="25"/>
  <c r="Q82" i="25"/>
  <c r="Z87" i="25"/>
  <c r="AA87" i="25" s="1"/>
  <c r="Z168" i="25"/>
  <c r="Q168" i="25"/>
  <c r="AC55" i="25"/>
  <c r="AC194" i="25"/>
  <c r="Z65" i="25"/>
  <c r="AA65" i="25" s="1"/>
  <c r="AE225" i="25"/>
  <c r="AF225" i="25" s="1"/>
  <c r="AE54" i="25"/>
  <c r="AF54" i="25" s="1"/>
  <c r="AC100" i="25"/>
  <c r="AC75" i="25"/>
  <c r="Z157" i="25"/>
  <c r="AA157" i="25" s="1"/>
  <c r="Z138" i="25"/>
  <c r="Q138" i="25"/>
  <c r="AA195" i="25"/>
  <c r="Q65" i="25"/>
  <c r="Z115" i="25"/>
  <c r="AA115" i="25" s="1"/>
  <c r="Q93" i="25"/>
  <c r="AE119" i="25"/>
  <c r="AF119" i="25" s="1"/>
  <c r="AC61" i="25"/>
  <c r="Z144" i="25"/>
  <c r="Q144" i="25"/>
  <c r="AC149" i="25"/>
  <c r="Z214" i="25"/>
  <c r="Q214" i="25"/>
  <c r="AE206" i="25"/>
  <c r="AF206" i="25" s="1"/>
  <c r="AC182" i="25"/>
  <c r="Z86" i="25"/>
  <c r="Q86" i="25"/>
  <c r="AE127" i="25"/>
  <c r="AF127" i="25" s="1"/>
  <c r="Q194" i="25"/>
  <c r="AG85" i="25"/>
  <c r="AH85" i="25"/>
  <c r="Z218" i="25"/>
  <c r="Q218" i="25"/>
  <c r="Z98" i="25"/>
  <c r="AA98" i="25" s="1"/>
  <c r="AE207" i="25"/>
  <c r="AF207" i="25" s="1"/>
  <c r="Q75" i="25"/>
  <c r="AE224" i="25"/>
  <c r="AF224" i="25" s="1"/>
  <c r="R27" i="25"/>
  <c r="U27" i="25" s="1"/>
  <c r="AG78" i="25"/>
  <c r="AH78" i="25"/>
  <c r="Q186" i="25"/>
  <c r="AE191" i="25"/>
  <c r="AF191" i="25" s="1"/>
  <c r="AE164" i="25"/>
  <c r="AF164" i="25" s="1"/>
  <c r="Z213" i="25"/>
  <c r="AA213" i="25" s="1"/>
  <c r="AE212" i="25"/>
  <c r="AF212" i="25" s="1"/>
  <c r="AE180" i="25"/>
  <c r="AF180" i="25" s="1"/>
  <c r="Z188" i="25"/>
  <c r="Q188" i="25"/>
  <c r="AE203" i="25"/>
  <c r="AF203" i="25" s="1"/>
  <c r="AC165" i="25"/>
  <c r="Z95" i="25"/>
  <c r="Q95" i="25"/>
  <c r="AH156" i="25"/>
  <c r="Z169" i="25"/>
  <c r="Q169" i="25"/>
  <c r="Z113" i="25"/>
  <c r="Q113" i="25"/>
  <c r="AH161" i="25"/>
  <c r="AG161" i="25"/>
  <c r="AF219" i="25"/>
  <c r="AC87" i="25"/>
  <c r="Z145" i="25"/>
  <c r="AA145" i="25" s="1"/>
  <c r="AC205" i="25"/>
  <c r="AC145" i="25"/>
  <c r="AH153" i="25"/>
  <c r="AG153" i="25"/>
  <c r="AC157" i="25"/>
  <c r="Q53" i="25"/>
  <c r="Z68" i="25"/>
  <c r="Q68" i="25"/>
  <c r="AA63" i="25"/>
  <c r="AE63" i="25"/>
  <c r="AF63" i="25" s="1"/>
  <c r="Z57" i="25"/>
  <c r="AA57" i="25" s="1"/>
  <c r="AC178" i="25"/>
  <c r="Z167" i="25"/>
  <c r="Q167" i="25"/>
  <c r="AA88" i="25"/>
  <c r="AE88" i="25"/>
  <c r="AF88" i="25" s="1"/>
  <c r="AE211" i="25"/>
  <c r="AF211" i="25" s="1"/>
  <c r="AG221" i="25"/>
  <c r="AH221" i="25"/>
  <c r="Z200" i="25"/>
  <c r="AA200" i="25" s="1"/>
  <c r="Z182" i="25"/>
  <c r="AA182" i="25" s="1"/>
  <c r="S11" i="29"/>
  <c r="V11" i="29" s="1"/>
  <c r="S10" i="29"/>
  <c r="V10" i="29" s="1"/>
  <c r="R10" i="29"/>
  <c r="U10" i="29" s="1"/>
  <c r="S7" i="29"/>
  <c r="V7" i="29" s="1"/>
  <c r="R7" i="29"/>
  <c r="S8" i="29"/>
  <c r="V8" i="29" s="1"/>
  <c r="S12" i="29"/>
  <c r="V12" i="29" s="1"/>
  <c r="R8" i="29"/>
  <c r="U8" i="29" s="1"/>
  <c r="R12" i="29"/>
  <c r="U12" i="29" s="1"/>
  <c r="R9" i="29"/>
  <c r="U9" i="29" s="1"/>
  <c r="S9" i="29"/>
  <c r="V9" i="29" s="1"/>
  <c r="R13" i="29"/>
  <c r="U13" i="29" s="1"/>
  <c r="S13" i="29"/>
  <c r="V13" i="29" s="1"/>
  <c r="R11" i="29"/>
  <c r="U11" i="29" s="1"/>
  <c r="S12" i="33" l="1"/>
  <c r="V12" i="33" s="1"/>
  <c r="S8" i="33"/>
  <c r="V8" i="33" s="1"/>
  <c r="S12" i="32"/>
  <c r="V12" i="32" s="1"/>
  <c r="R12" i="32"/>
  <c r="U12" i="32" s="1"/>
  <c r="W12" i="32" s="1"/>
  <c r="S10" i="32"/>
  <c r="V10" i="32" s="1"/>
  <c r="R9" i="30"/>
  <c r="U9" i="30" s="1"/>
  <c r="AH196" i="25"/>
  <c r="AG108" i="25"/>
  <c r="AH169" i="27"/>
  <c r="AH51" i="26"/>
  <c r="AG72" i="25"/>
  <c r="AH141" i="27"/>
  <c r="S13" i="33"/>
  <c r="V13" i="33" s="1"/>
  <c r="R10" i="33"/>
  <c r="U10" i="33" s="1"/>
  <c r="W10" i="33" s="1"/>
  <c r="S8" i="32"/>
  <c r="V8" i="32" s="1"/>
  <c r="R8" i="32"/>
  <c r="U8" i="32" s="1"/>
  <c r="W8" i="32" s="1"/>
  <c r="W9" i="31"/>
  <c r="W10" i="32"/>
  <c r="S13" i="32"/>
  <c r="V13" i="32" s="1"/>
  <c r="S7" i="33"/>
  <c r="V7" i="33" s="1"/>
  <c r="S7" i="30"/>
  <c r="V7" i="30" s="1"/>
  <c r="AH181" i="26"/>
  <c r="AG181" i="26"/>
  <c r="AG77" i="25"/>
  <c r="AH69" i="25"/>
  <c r="R8" i="30"/>
  <c r="U8" i="30" s="1"/>
  <c r="W8" i="30" s="1"/>
  <c r="S10" i="33"/>
  <c r="V10" i="33" s="1"/>
  <c r="R9" i="32"/>
  <c r="U9" i="32" s="1"/>
  <c r="R7" i="33"/>
  <c r="U7" i="33" s="1"/>
  <c r="R10" i="30"/>
  <c r="U10" i="30" s="1"/>
  <c r="W10" i="30" s="1"/>
  <c r="AH59" i="27"/>
  <c r="R13" i="33"/>
  <c r="U13" i="33" s="1"/>
  <c r="W13" i="33" s="1"/>
  <c r="S10" i="30"/>
  <c r="V10" i="30" s="1"/>
  <c r="S9" i="32"/>
  <c r="V9" i="32" s="1"/>
  <c r="V17" i="32" s="1"/>
  <c r="BB143" i="1" s="1"/>
  <c r="BB144" i="1" s="1"/>
  <c r="BB163" i="1" s="1"/>
  <c r="S13" i="30"/>
  <c r="V13" i="30" s="1"/>
  <c r="W13" i="30" s="1"/>
  <c r="S9" i="30"/>
  <c r="V9" i="30" s="1"/>
  <c r="S11" i="32"/>
  <c r="V11" i="32" s="1"/>
  <c r="AG64" i="27"/>
  <c r="AH64" i="27"/>
  <c r="W7" i="32"/>
  <c r="AG223" i="27"/>
  <c r="W8" i="31"/>
  <c r="U17" i="31"/>
  <c r="AX145" i="1" s="1"/>
  <c r="AX146" i="1" s="1"/>
  <c r="AX219" i="1" s="1"/>
  <c r="W13" i="32"/>
  <c r="AG196" i="26"/>
  <c r="W9" i="30"/>
  <c r="R8" i="33"/>
  <c r="U8" i="33" s="1"/>
  <c r="W8" i="33" s="1"/>
  <c r="S11" i="30"/>
  <c r="V11" i="30" s="1"/>
  <c r="R11" i="33"/>
  <c r="U11" i="33" s="1"/>
  <c r="U18" i="28"/>
  <c r="U17" i="28"/>
  <c r="AB145" i="1" s="1"/>
  <c r="AB146" i="1" s="1"/>
  <c r="AB219" i="1" s="1"/>
  <c r="W8" i="28"/>
  <c r="AA158" i="25"/>
  <c r="AG188" i="27"/>
  <c r="R12" i="33"/>
  <c r="U12" i="33" s="1"/>
  <c r="W12" i="33" s="1"/>
  <c r="R11" i="30"/>
  <c r="U11" i="30" s="1"/>
  <c r="R11" i="32"/>
  <c r="U11" i="32" s="1"/>
  <c r="R9" i="33"/>
  <c r="U9" i="33" s="1"/>
  <c r="R7" i="30"/>
  <c r="S11" i="33"/>
  <c r="V11" i="33" s="1"/>
  <c r="V7" i="31"/>
  <c r="S15" i="31"/>
  <c r="W9" i="28"/>
  <c r="AG86" i="27"/>
  <c r="V7" i="28"/>
  <c r="S15" i="28"/>
  <c r="S9" i="33"/>
  <c r="V9" i="33" s="1"/>
  <c r="R12" i="30"/>
  <c r="U12" i="30" s="1"/>
  <c r="S12" i="30"/>
  <c r="V12" i="30" s="1"/>
  <c r="U18" i="31"/>
  <c r="U17" i="32"/>
  <c r="BB145" i="1" s="1"/>
  <c r="BB146" i="1" s="1"/>
  <c r="AX220" i="1" s="1"/>
  <c r="AG63" i="27"/>
  <c r="AH160" i="27"/>
  <c r="AG160" i="27"/>
  <c r="AH156" i="27"/>
  <c r="AG156" i="27"/>
  <c r="AG104" i="26"/>
  <c r="AH172" i="26"/>
  <c r="AH97" i="25"/>
  <c r="AH189" i="25"/>
  <c r="AG162" i="25"/>
  <c r="AA160" i="25"/>
  <c r="AA131" i="25"/>
  <c r="AH94" i="26"/>
  <c r="V30" i="25"/>
  <c r="W9" i="29"/>
  <c r="W13" i="29"/>
  <c r="W12" i="29"/>
  <c r="U30" i="25"/>
  <c r="W8" i="29"/>
  <c r="AH139" i="27"/>
  <c r="AH213" i="27"/>
  <c r="AH190" i="27"/>
  <c r="AG190" i="27"/>
  <c r="AH125" i="26"/>
  <c r="AG125" i="26"/>
  <c r="AG140" i="26"/>
  <c r="AG201" i="26"/>
  <c r="AH52" i="26"/>
  <c r="AG114" i="26"/>
  <c r="AG84" i="26"/>
  <c r="AH81" i="26"/>
  <c r="AG66" i="26"/>
  <c r="AH180" i="27"/>
  <c r="AG117" i="26"/>
  <c r="P7" i="26"/>
  <c r="Q7" i="26" s="1"/>
  <c r="AG183" i="25"/>
  <c r="AE58" i="25"/>
  <c r="AF58" i="25" s="1"/>
  <c r="AH58" i="25" s="1"/>
  <c r="AG148" i="25"/>
  <c r="AG71" i="25"/>
  <c r="AH105" i="25"/>
  <c r="AA184" i="25"/>
  <c r="AG151" i="25"/>
  <c r="AA116" i="25"/>
  <c r="AE112" i="25"/>
  <c r="AF112" i="25" s="1"/>
  <c r="AH112" i="25" s="1"/>
  <c r="AH197" i="25"/>
  <c r="AH91" i="25"/>
  <c r="AG217" i="25"/>
  <c r="AH180" i="26"/>
  <c r="AG132" i="27"/>
  <c r="AH132" i="27"/>
  <c r="AH124" i="26"/>
  <c r="P13" i="26"/>
  <c r="Q13" i="26" s="1"/>
  <c r="AG102" i="25"/>
  <c r="AH116" i="25"/>
  <c r="AH60" i="25"/>
  <c r="AG101" i="25"/>
  <c r="AH150" i="25"/>
  <c r="AA137" i="25"/>
  <c r="AH143" i="25"/>
  <c r="AG133" i="25"/>
  <c r="AG175" i="25"/>
  <c r="AA133" i="25"/>
  <c r="AG125" i="25"/>
  <c r="AA106" i="25"/>
  <c r="AH201" i="25"/>
  <c r="AG110" i="25"/>
  <c r="AH172" i="25"/>
  <c r="AG136" i="25"/>
  <c r="AE177" i="25"/>
  <c r="AF177" i="25" s="1"/>
  <c r="AG177" i="25" s="1"/>
  <c r="AH155" i="25"/>
  <c r="AG220" i="25"/>
  <c r="AG56" i="25"/>
  <c r="AG199" i="25"/>
  <c r="AE178" i="25"/>
  <c r="AF178" i="25" s="1"/>
  <c r="AG178" i="25" s="1"/>
  <c r="AG99" i="25"/>
  <c r="AA75" i="25"/>
  <c r="AH166" i="25"/>
  <c r="AG104" i="25"/>
  <c r="AG126" i="25"/>
  <c r="AG64" i="25"/>
  <c r="AG184" i="25"/>
  <c r="AA143" i="25"/>
  <c r="AH90" i="25"/>
  <c r="AG90" i="25"/>
  <c r="AG80" i="25"/>
  <c r="AG173" i="25"/>
  <c r="AA159" i="25"/>
  <c r="AA90" i="25"/>
  <c r="AH117" i="25"/>
  <c r="AG117" i="25"/>
  <c r="AG109" i="25"/>
  <c r="AG122" i="25"/>
  <c r="AG204" i="25"/>
  <c r="AA117" i="25"/>
  <c r="AH131" i="25"/>
  <c r="AH179" i="25"/>
  <c r="AG215" i="25"/>
  <c r="AH106" i="25"/>
  <c r="AA83" i="25"/>
  <c r="AG137" i="25"/>
  <c r="AG130" i="25"/>
  <c r="AE53" i="25"/>
  <c r="AF53" i="25" s="1"/>
  <c r="AH53" i="25" s="1"/>
  <c r="AG159" i="25"/>
  <c r="AG181" i="25"/>
  <c r="AE149" i="25"/>
  <c r="AF149" i="25" s="1"/>
  <c r="AH149" i="25" s="1"/>
  <c r="AH128" i="25"/>
  <c r="AH70" i="25"/>
  <c r="AE93" i="25"/>
  <c r="AF93" i="25" s="1"/>
  <c r="AG93" i="25" s="1"/>
  <c r="AE145" i="25"/>
  <c r="AF145" i="25" s="1"/>
  <c r="AG145" i="25" s="1"/>
  <c r="AE74" i="25"/>
  <c r="AF74" i="25" s="1"/>
  <c r="AH74" i="25" s="1"/>
  <c r="AE87" i="25"/>
  <c r="AF87" i="25" s="1"/>
  <c r="AH87" i="25" s="1"/>
  <c r="AH187" i="25"/>
  <c r="AG118" i="25"/>
  <c r="AE186" i="25"/>
  <c r="AF186" i="25" s="1"/>
  <c r="AG186" i="25" s="1"/>
  <c r="AE205" i="25"/>
  <c r="AF205" i="25" s="1"/>
  <c r="AH205" i="25" s="1"/>
  <c r="AE194" i="25"/>
  <c r="AF194" i="25" s="1"/>
  <c r="AH194" i="25" s="1"/>
  <c r="AG59" i="25"/>
  <c r="AE55" i="25"/>
  <c r="AF55" i="25" s="1"/>
  <c r="AG55" i="25" s="1"/>
  <c r="AE100" i="25"/>
  <c r="AF100" i="25" s="1"/>
  <c r="AG100" i="25" s="1"/>
  <c r="AE200" i="25"/>
  <c r="AF200" i="25" s="1"/>
  <c r="AG200" i="25" s="1"/>
  <c r="AE66" i="25"/>
  <c r="AF66" i="25" s="1"/>
  <c r="AG66" i="25" s="1"/>
  <c r="AA208" i="25"/>
  <c r="AE208" i="25"/>
  <c r="AF208" i="25" s="1"/>
  <c r="AG67" i="25"/>
  <c r="AE213" i="25"/>
  <c r="AF213" i="25" s="1"/>
  <c r="AH213" i="25" s="1"/>
  <c r="AG174" i="25"/>
  <c r="AE115" i="25"/>
  <c r="AF115" i="25" s="1"/>
  <c r="AG115" i="25" s="1"/>
  <c r="AE57" i="25"/>
  <c r="AF57" i="25" s="1"/>
  <c r="AH57" i="25" s="1"/>
  <c r="AH136" i="27"/>
  <c r="AG136" i="27"/>
  <c r="AG105" i="27"/>
  <c r="AH105" i="27"/>
  <c r="AG82" i="27"/>
  <c r="AH82" i="27"/>
  <c r="P8" i="27"/>
  <c r="Q8" i="27" s="1"/>
  <c r="AH85" i="27"/>
  <c r="AG85" i="27"/>
  <c r="AH108" i="27"/>
  <c r="AG108" i="27"/>
  <c r="AG185" i="27"/>
  <c r="AH185" i="27"/>
  <c r="AH221" i="27"/>
  <c r="AG221" i="27"/>
  <c r="AH117" i="27"/>
  <c r="AG117" i="27"/>
  <c r="AH162" i="27"/>
  <c r="AG162" i="27"/>
  <c r="AG198" i="27"/>
  <c r="AH198" i="27"/>
  <c r="AG131" i="27"/>
  <c r="AH131" i="27"/>
  <c r="P10" i="27"/>
  <c r="Q10" i="27" s="1"/>
  <c r="AH66" i="27"/>
  <c r="AG66" i="27"/>
  <c r="AH203" i="27"/>
  <c r="AG203" i="27"/>
  <c r="AG167" i="27"/>
  <c r="AH167" i="27"/>
  <c r="AH89" i="27"/>
  <c r="AG89" i="27"/>
  <c r="AG202" i="27"/>
  <c r="P13" i="27"/>
  <c r="Q13" i="27" s="1"/>
  <c r="AH202" i="27"/>
  <c r="AG68" i="27"/>
  <c r="AH68" i="27"/>
  <c r="AG137" i="27"/>
  <c r="AH137" i="27"/>
  <c r="AG60" i="27"/>
  <c r="AH60" i="27"/>
  <c r="P7" i="27"/>
  <c r="Q7" i="27" s="1"/>
  <c r="AH75" i="27"/>
  <c r="AG75" i="27"/>
  <c r="P12" i="27"/>
  <c r="Q12" i="27" s="1"/>
  <c r="AG148" i="27"/>
  <c r="AH148" i="27"/>
  <c r="AG166" i="27"/>
  <c r="AH166" i="27"/>
  <c r="AH90" i="27"/>
  <c r="AG90" i="27"/>
  <c r="AH210" i="27"/>
  <c r="AG210" i="27"/>
  <c r="AH211" i="27"/>
  <c r="AG211" i="27"/>
  <c r="AG110" i="27"/>
  <c r="AH110" i="27"/>
  <c r="AG122" i="27"/>
  <c r="AH122" i="27"/>
  <c r="AG140" i="27"/>
  <c r="AH140" i="27"/>
  <c r="AG149" i="27"/>
  <c r="AH149" i="27"/>
  <c r="AG161" i="27"/>
  <c r="AH161" i="27"/>
  <c r="AG159" i="27"/>
  <c r="AH159" i="27"/>
  <c r="P11" i="27"/>
  <c r="Q11" i="27" s="1"/>
  <c r="AG104" i="27"/>
  <c r="AH104" i="27"/>
  <c r="P9" i="27"/>
  <c r="Q9" i="27" s="1"/>
  <c r="AH193" i="26"/>
  <c r="AG193" i="26"/>
  <c r="AG115" i="26"/>
  <c r="AH115" i="26"/>
  <c r="AG87" i="26"/>
  <c r="AH87" i="26"/>
  <c r="AH106" i="26"/>
  <c r="AG106" i="26"/>
  <c r="AH143" i="26"/>
  <c r="AG143" i="26"/>
  <c r="AG164" i="26"/>
  <c r="AH164" i="26"/>
  <c r="P9" i="26"/>
  <c r="Q9" i="26" s="1"/>
  <c r="AH92" i="26"/>
  <c r="AG92" i="26"/>
  <c r="AH118" i="26"/>
  <c r="AG118" i="26"/>
  <c r="AH158" i="26"/>
  <c r="AG158" i="26"/>
  <c r="AH191" i="26"/>
  <c r="AG191" i="26"/>
  <c r="AG218" i="26"/>
  <c r="AH218" i="26"/>
  <c r="AH86" i="26"/>
  <c r="AG86" i="26"/>
  <c r="P8" i="26"/>
  <c r="Q8" i="26" s="1"/>
  <c r="AG89" i="26"/>
  <c r="AH89" i="26"/>
  <c r="AG192" i="26"/>
  <c r="AH192" i="26"/>
  <c r="AH65" i="26"/>
  <c r="AG65" i="26"/>
  <c r="AG113" i="26"/>
  <c r="AH113" i="26"/>
  <c r="AH59" i="26"/>
  <c r="AG59" i="26"/>
  <c r="AH162" i="26"/>
  <c r="AG162" i="26"/>
  <c r="AG190" i="26"/>
  <c r="AH190" i="26"/>
  <c r="AG208" i="26"/>
  <c r="AH208" i="26"/>
  <c r="P10" i="26"/>
  <c r="Q10" i="26" s="1"/>
  <c r="AH138" i="26"/>
  <c r="AG138" i="26"/>
  <c r="P12" i="26"/>
  <c r="Q12" i="26" s="1"/>
  <c r="P11" i="26"/>
  <c r="Q11" i="26" s="1"/>
  <c r="AH212" i="25"/>
  <c r="AG212" i="25"/>
  <c r="AH94" i="25"/>
  <c r="AG94" i="25"/>
  <c r="AA188" i="25"/>
  <c r="AE188" i="25"/>
  <c r="AF188" i="25" s="1"/>
  <c r="AG224" i="25"/>
  <c r="AH224" i="25"/>
  <c r="AG119" i="25"/>
  <c r="AH119" i="25"/>
  <c r="AG121" i="25"/>
  <c r="AH121" i="25"/>
  <c r="AH107" i="25"/>
  <c r="AG107" i="25"/>
  <c r="AG123" i="25"/>
  <c r="AH123" i="25"/>
  <c r="AA135" i="25"/>
  <c r="AE135" i="25"/>
  <c r="AF135" i="25" s="1"/>
  <c r="AG211" i="25"/>
  <c r="AH211" i="25"/>
  <c r="AH127" i="25"/>
  <c r="AG127" i="25"/>
  <c r="AA140" i="25"/>
  <c r="AE140" i="25"/>
  <c r="AF140" i="25" s="1"/>
  <c r="AH89" i="25"/>
  <c r="AG89" i="25"/>
  <c r="AG81" i="25"/>
  <c r="AH81" i="25"/>
  <c r="AH163" i="25"/>
  <c r="AG163" i="25"/>
  <c r="AA216" i="25"/>
  <c r="AE216" i="25"/>
  <c r="AF216" i="25" s="1"/>
  <c r="AH88" i="25"/>
  <c r="AG88" i="25"/>
  <c r="AA95" i="25"/>
  <c r="AE95" i="25"/>
  <c r="AF95" i="25" s="1"/>
  <c r="AH207" i="25"/>
  <c r="AG207" i="25"/>
  <c r="AH92" i="25"/>
  <c r="AG92" i="25"/>
  <c r="AH75" i="25"/>
  <c r="AG75" i="25"/>
  <c r="AA142" i="25"/>
  <c r="AE142" i="25"/>
  <c r="AF142" i="25" s="1"/>
  <c r="AG154" i="25"/>
  <c r="AH154" i="25"/>
  <c r="AH139" i="25"/>
  <c r="AG139" i="25"/>
  <c r="AG73" i="25"/>
  <c r="AH73" i="25"/>
  <c r="AE165" i="25"/>
  <c r="AF165" i="25" s="1"/>
  <c r="AH164" i="25"/>
  <c r="AG164" i="25"/>
  <c r="AA86" i="25"/>
  <c r="AE86" i="25"/>
  <c r="AF86" i="25" s="1"/>
  <c r="AH195" i="25"/>
  <c r="AG195" i="25"/>
  <c r="AA190" i="25"/>
  <c r="AE190" i="25"/>
  <c r="AF190" i="25" s="1"/>
  <c r="AA62" i="25"/>
  <c r="AE62" i="25"/>
  <c r="AF62" i="25" s="1"/>
  <c r="AG222" i="25"/>
  <c r="AH222" i="25"/>
  <c r="AG146" i="25"/>
  <c r="AH146" i="25"/>
  <c r="AG96" i="25"/>
  <c r="AH96" i="25"/>
  <c r="AH180" i="25"/>
  <c r="AG180" i="25"/>
  <c r="AG223" i="25"/>
  <c r="AH223" i="25"/>
  <c r="AG158" i="25"/>
  <c r="AH158" i="25"/>
  <c r="AH124" i="25"/>
  <c r="AG124" i="25"/>
  <c r="AH63" i="25"/>
  <c r="AG63" i="25"/>
  <c r="AG219" i="25"/>
  <c r="AH219" i="25"/>
  <c r="AA169" i="25"/>
  <c r="AE169" i="25"/>
  <c r="AF169" i="25" s="1"/>
  <c r="AG191" i="25"/>
  <c r="AH191" i="25"/>
  <c r="AA144" i="25"/>
  <c r="AE144" i="25"/>
  <c r="AF144" i="25" s="1"/>
  <c r="AH54" i="25"/>
  <c r="AG54" i="25"/>
  <c r="AG210" i="25"/>
  <c r="AH210" i="25"/>
  <c r="AG103" i="25"/>
  <c r="AH103" i="25"/>
  <c r="AE98" i="25"/>
  <c r="AF98" i="25" s="1"/>
  <c r="AG132" i="25"/>
  <c r="AH132" i="25"/>
  <c r="AE65" i="25"/>
  <c r="AF65" i="25" s="1"/>
  <c r="AA167" i="25"/>
  <c r="AE167" i="25"/>
  <c r="AF167" i="25" s="1"/>
  <c r="AG160" i="25"/>
  <c r="AH160" i="25"/>
  <c r="AA218" i="25"/>
  <c r="AE218" i="25"/>
  <c r="AF218" i="25" s="1"/>
  <c r="AE182" i="25"/>
  <c r="AF182" i="25" s="1"/>
  <c r="AE61" i="25"/>
  <c r="AF61" i="25" s="1"/>
  <c r="AG225" i="25"/>
  <c r="AH225" i="25"/>
  <c r="AG120" i="25"/>
  <c r="AH120" i="25"/>
  <c r="AA114" i="25"/>
  <c r="AE114" i="25"/>
  <c r="AF114" i="25" s="1"/>
  <c r="AA185" i="25"/>
  <c r="AE185" i="25"/>
  <c r="AF185" i="25" s="1"/>
  <c r="AA68" i="25"/>
  <c r="AE68" i="25"/>
  <c r="AF68" i="25" s="1"/>
  <c r="AH203" i="25"/>
  <c r="AG203" i="25"/>
  <c r="AH206" i="25"/>
  <c r="AG206" i="25"/>
  <c r="AA138" i="25"/>
  <c r="AE138" i="25"/>
  <c r="AF138" i="25" s="1"/>
  <c r="AA168" i="25"/>
  <c r="AE168" i="25"/>
  <c r="AF168" i="25" s="1"/>
  <c r="AA82" i="25"/>
  <c r="AE82" i="25"/>
  <c r="AF82" i="25" s="1"/>
  <c r="AH83" i="25"/>
  <c r="AG83" i="25"/>
  <c r="AH84" i="25"/>
  <c r="AG84" i="25"/>
  <c r="AG111" i="25"/>
  <c r="AH111" i="25"/>
  <c r="AG79" i="25"/>
  <c r="AH79" i="25"/>
  <c r="AA141" i="25"/>
  <c r="AE141" i="25"/>
  <c r="AF141" i="25" s="1"/>
  <c r="AA113" i="25"/>
  <c r="AE113" i="25"/>
  <c r="AF113" i="25" s="1"/>
  <c r="AA214" i="25"/>
  <c r="AE214" i="25"/>
  <c r="AF214" i="25" s="1"/>
  <c r="AG147" i="25"/>
  <c r="AH147" i="25"/>
  <c r="AE157" i="25"/>
  <c r="AF157" i="25" s="1"/>
  <c r="W10" i="29"/>
  <c r="W11" i="29"/>
  <c r="S15" i="29"/>
  <c r="U7" i="29"/>
  <c r="V17" i="29"/>
  <c r="AF143" i="1" s="1"/>
  <c r="AF144" i="1" s="1"/>
  <c r="AF163" i="1" s="1"/>
  <c r="V18" i="29"/>
  <c r="S15" i="32" l="1"/>
  <c r="V15" i="32"/>
  <c r="V18" i="32"/>
  <c r="W11" i="32"/>
  <c r="W11" i="30"/>
  <c r="V17" i="33"/>
  <c r="BF143" i="1" s="1"/>
  <c r="BF144" i="1" s="1"/>
  <c r="BF163" i="1" s="1"/>
  <c r="AX218" i="1" s="1"/>
  <c r="W9" i="32"/>
  <c r="W15" i="32" s="1"/>
  <c r="W7" i="33"/>
  <c r="U18" i="33"/>
  <c r="U17" i="33"/>
  <c r="BF145" i="1" s="1"/>
  <c r="BF146" i="1" s="1"/>
  <c r="AX221" i="1" s="1"/>
  <c r="BA219" i="1" s="1"/>
  <c r="AX204" i="1" s="1"/>
  <c r="L52" i="36" s="1"/>
  <c r="V15" i="33"/>
  <c r="V18" i="30"/>
  <c r="W12" i="30"/>
  <c r="W7" i="31"/>
  <c r="W15" i="31" s="1"/>
  <c r="V15" i="31"/>
  <c r="V17" i="31"/>
  <c r="AX143" i="1" s="1"/>
  <c r="AX144" i="1" s="1"/>
  <c r="AX163" i="1" s="1"/>
  <c r="AX216" i="1" s="1"/>
  <c r="V18" i="31"/>
  <c r="V17" i="30"/>
  <c r="AJ143" i="1" s="1"/>
  <c r="AJ144" i="1" s="1"/>
  <c r="AJ163" i="1" s="1"/>
  <c r="AB218" i="1" s="1"/>
  <c r="U7" i="30"/>
  <c r="S15" i="30"/>
  <c r="V18" i="33"/>
  <c r="S15" i="33"/>
  <c r="U18" i="32"/>
  <c r="V18" i="28"/>
  <c r="V15" i="28"/>
  <c r="W7" i="28"/>
  <c r="W15" i="28" s="1"/>
  <c r="V17" i="28"/>
  <c r="AB143" i="1" s="1"/>
  <c r="AB144" i="1" s="1"/>
  <c r="AB163" i="1" s="1"/>
  <c r="AB216" i="1" s="1"/>
  <c r="W9" i="33"/>
  <c r="W11" i="33"/>
  <c r="AX217" i="1"/>
  <c r="AG58" i="25"/>
  <c r="AH177" i="25"/>
  <c r="AH145" i="25"/>
  <c r="AG112" i="25"/>
  <c r="AH93" i="25"/>
  <c r="R10" i="26"/>
  <c r="U10" i="26" s="1"/>
  <c r="S8" i="26"/>
  <c r="V8" i="26" s="1"/>
  <c r="R13" i="26"/>
  <c r="U13" i="26" s="1"/>
  <c r="S12" i="27"/>
  <c r="V12" i="27" s="1"/>
  <c r="S7" i="27"/>
  <c r="V7" i="27" s="1"/>
  <c r="R7" i="27"/>
  <c r="U7" i="27" s="1"/>
  <c r="S10" i="26"/>
  <c r="V10" i="26" s="1"/>
  <c r="S11" i="27"/>
  <c r="V11" i="27" s="1"/>
  <c r="S9" i="27"/>
  <c r="V9" i="27" s="1"/>
  <c r="R12" i="26"/>
  <c r="U12" i="26" s="1"/>
  <c r="S13" i="26"/>
  <c r="V13" i="26" s="1"/>
  <c r="R11" i="26"/>
  <c r="U11" i="26" s="1"/>
  <c r="R8" i="27"/>
  <c r="U8" i="27" s="1"/>
  <c r="R12" i="27"/>
  <c r="U12" i="27" s="1"/>
  <c r="R11" i="27"/>
  <c r="U11" i="27" s="1"/>
  <c r="R9" i="27"/>
  <c r="U9" i="27" s="1"/>
  <c r="R9" i="26"/>
  <c r="U9" i="26" s="1"/>
  <c r="S9" i="26"/>
  <c r="V9" i="26" s="1"/>
  <c r="S7" i="26"/>
  <c r="V7" i="26" s="1"/>
  <c r="R8" i="26"/>
  <c r="U8" i="26" s="1"/>
  <c r="S11" i="26"/>
  <c r="V11" i="26" s="1"/>
  <c r="S12" i="26"/>
  <c r="V12" i="26" s="1"/>
  <c r="R7" i="26"/>
  <c r="U7" i="26" s="1"/>
  <c r="AH178" i="25"/>
  <c r="AG194" i="25"/>
  <c r="AH200" i="25"/>
  <c r="AH186" i="25"/>
  <c r="AG149" i="25"/>
  <c r="AG57" i="25"/>
  <c r="AG205" i="25"/>
  <c r="AG74" i="25"/>
  <c r="AH55" i="25"/>
  <c r="AG87" i="25"/>
  <c r="AH66" i="25"/>
  <c r="AG53" i="25"/>
  <c r="P9" i="25"/>
  <c r="Q9" i="25" s="1"/>
  <c r="AH100" i="25"/>
  <c r="AG213" i="25"/>
  <c r="P10" i="25"/>
  <c r="Q10" i="25" s="1"/>
  <c r="P7" i="25"/>
  <c r="Q7" i="25" s="1"/>
  <c r="AH115" i="25"/>
  <c r="AG208" i="25"/>
  <c r="AH208" i="25"/>
  <c r="S10" i="27"/>
  <c r="V10" i="27" s="1"/>
  <c r="S8" i="27"/>
  <c r="V8" i="27" s="1"/>
  <c r="S13" i="27"/>
  <c r="V13" i="27" s="1"/>
  <c r="R13" i="27"/>
  <c r="U13" i="27" s="1"/>
  <c r="R10" i="27"/>
  <c r="U10" i="27" s="1"/>
  <c r="AG185" i="25"/>
  <c r="AH185" i="25"/>
  <c r="AG190" i="25"/>
  <c r="AH190" i="25"/>
  <c r="AG82" i="25"/>
  <c r="AH82" i="25"/>
  <c r="AG113" i="25"/>
  <c r="AH113" i="25"/>
  <c r="P8" i="25"/>
  <c r="Q8" i="25" s="1"/>
  <c r="AH98" i="25"/>
  <c r="AG98" i="25"/>
  <c r="AH167" i="25"/>
  <c r="AG167" i="25"/>
  <c r="AH142" i="25"/>
  <c r="AG142" i="25"/>
  <c r="AG182" i="25"/>
  <c r="AH182" i="25"/>
  <c r="AG95" i="25"/>
  <c r="AH95" i="25"/>
  <c r="AG218" i="25"/>
  <c r="AH218" i="25"/>
  <c r="AH135" i="25"/>
  <c r="AG135" i="25"/>
  <c r="AH157" i="25"/>
  <c r="AG157" i="25"/>
  <c r="P11" i="25"/>
  <c r="Q11" i="25" s="1"/>
  <c r="AG168" i="25"/>
  <c r="AH168" i="25"/>
  <c r="AG138" i="25"/>
  <c r="AH138" i="25"/>
  <c r="AG165" i="25"/>
  <c r="AH165" i="25"/>
  <c r="AH216" i="25"/>
  <c r="AG216" i="25"/>
  <c r="AH140" i="25"/>
  <c r="AG140" i="25"/>
  <c r="AG214" i="25"/>
  <c r="AH214" i="25"/>
  <c r="AG65" i="25"/>
  <c r="AH65" i="25"/>
  <c r="AG86" i="25"/>
  <c r="AH86" i="25"/>
  <c r="AH188" i="25"/>
  <c r="AG188" i="25"/>
  <c r="P13" i="25"/>
  <c r="Q13" i="25" s="1"/>
  <c r="AG114" i="25"/>
  <c r="AH114" i="25"/>
  <c r="AG144" i="25"/>
  <c r="AH144" i="25"/>
  <c r="AH141" i="25"/>
  <c r="AG141" i="25"/>
  <c r="P12" i="25"/>
  <c r="Q12" i="25" s="1"/>
  <c r="AH68" i="25"/>
  <c r="AG68" i="25"/>
  <c r="AH61" i="25"/>
  <c r="AG61" i="25"/>
  <c r="AG62" i="25"/>
  <c r="AH62" i="25"/>
  <c r="AH169" i="25"/>
  <c r="AG169" i="25"/>
  <c r="U18" i="29"/>
  <c r="V15" i="29"/>
  <c r="W7" i="29"/>
  <c r="W15" i="29" s="1"/>
  <c r="U17" i="29"/>
  <c r="AF145" i="1" s="1"/>
  <c r="AF146" i="1" s="1"/>
  <c r="AB217" i="1"/>
  <c r="AX190" i="1" l="1"/>
  <c r="AX192" i="1" s="1"/>
  <c r="AX195" i="1" s="1"/>
  <c r="O51" i="36" s="1"/>
  <c r="AB190" i="1"/>
  <c r="AB192" i="1" s="1"/>
  <c r="W15" i="33"/>
  <c r="AX222" i="1"/>
  <c r="AX228" i="1" s="1"/>
  <c r="AX229" i="1" s="1"/>
  <c r="AX231" i="1" s="1"/>
  <c r="AY231" i="1" s="1"/>
  <c r="BK197" i="1" s="1"/>
  <c r="U18" i="30"/>
  <c r="U17" i="30"/>
  <c r="AJ145" i="1" s="1"/>
  <c r="AJ146" i="1" s="1"/>
  <c r="AB221" i="1" s="1"/>
  <c r="V15" i="30"/>
  <c r="W7" i="30"/>
  <c r="W15" i="30" s="1"/>
  <c r="W12" i="27"/>
  <c r="W10" i="27"/>
  <c r="W11" i="27"/>
  <c r="W10" i="26"/>
  <c r="W13" i="26"/>
  <c r="W12" i="26"/>
  <c r="W9" i="27"/>
  <c r="W8" i="26"/>
  <c r="W11" i="26"/>
  <c r="W13" i="27"/>
  <c r="S15" i="26"/>
  <c r="V18" i="26"/>
  <c r="W8" i="27"/>
  <c r="V17" i="26"/>
  <c r="J143" i="1" s="1"/>
  <c r="J144" i="1" s="1"/>
  <c r="J163" i="1" s="1"/>
  <c r="F217" i="1" s="1"/>
  <c r="G217" i="1" s="1"/>
  <c r="W9" i="26"/>
  <c r="S9" i="25"/>
  <c r="V9" i="25" s="1"/>
  <c r="S13" i="25"/>
  <c r="V13" i="25" s="1"/>
  <c r="S10" i="25"/>
  <c r="V10" i="25" s="1"/>
  <c r="R13" i="25"/>
  <c r="U13" i="25" s="1"/>
  <c r="R8" i="25"/>
  <c r="U8" i="25" s="1"/>
  <c r="R11" i="25"/>
  <c r="U11" i="25" s="1"/>
  <c r="S12" i="25"/>
  <c r="V12" i="25" s="1"/>
  <c r="R12" i="25"/>
  <c r="U12" i="25" s="1"/>
  <c r="S7" i="25"/>
  <c r="V7" i="25" s="1"/>
  <c r="R10" i="25"/>
  <c r="U10" i="25" s="1"/>
  <c r="R9" i="25"/>
  <c r="U9" i="25" s="1"/>
  <c r="W7" i="27"/>
  <c r="U17" i="27"/>
  <c r="N145" i="1" s="1"/>
  <c r="N146" i="1" s="1"/>
  <c r="F221" i="1" s="1"/>
  <c r="G221" i="1" s="1"/>
  <c r="U18" i="27"/>
  <c r="V15" i="27"/>
  <c r="V18" i="27"/>
  <c r="S15" i="27"/>
  <c r="V17" i="27"/>
  <c r="N143" i="1" s="1"/>
  <c r="N144" i="1" s="1"/>
  <c r="N163" i="1" s="1"/>
  <c r="F218" i="1" s="1"/>
  <c r="G218" i="1" s="1"/>
  <c r="W7" i="26"/>
  <c r="U18" i="26"/>
  <c r="U17" i="26"/>
  <c r="J145" i="1" s="1"/>
  <c r="J146" i="1" s="1"/>
  <c r="F220" i="1" s="1"/>
  <c r="G220" i="1" s="1"/>
  <c r="V15" i="26"/>
  <c r="P15" i="25"/>
  <c r="S8" i="25"/>
  <c r="V8" i="25" s="1"/>
  <c r="R7" i="25"/>
  <c r="S11" i="25"/>
  <c r="V11" i="25" s="1"/>
  <c r="Y7" i="25"/>
  <c r="AB220" i="1"/>
  <c r="AE219" i="1" s="1"/>
  <c r="AY197" i="1" l="1"/>
  <c r="B52" i="36" s="1"/>
  <c r="AB204" i="1"/>
  <c r="L52" i="35" s="1"/>
  <c r="BA327" i="1"/>
  <c r="BA328" i="1" s="1"/>
  <c r="BA331" i="1" s="1"/>
  <c r="AX197" i="1"/>
  <c r="L51" i="36" s="1"/>
  <c r="M51" i="36"/>
  <c r="O52" i="36"/>
  <c r="M52" i="36" s="1"/>
  <c r="AB195" i="1"/>
  <c r="AB197" i="1" s="1"/>
  <c r="L51" i="35" s="1"/>
  <c r="W9" i="25"/>
  <c r="W12" i="25"/>
  <c r="W15" i="26"/>
  <c r="L217" i="1"/>
  <c r="W15" i="27"/>
  <c r="W10" i="25"/>
  <c r="W13" i="25"/>
  <c r="W11" i="25"/>
  <c r="W8" i="25"/>
  <c r="L218" i="1"/>
  <c r="S15" i="25"/>
  <c r="U7" i="25"/>
  <c r="V17" i="25"/>
  <c r="F143" i="1" s="1"/>
  <c r="F144" i="1" s="1"/>
  <c r="F163" i="1" s="1"/>
  <c r="V18" i="25"/>
  <c r="AB222" i="1"/>
  <c r="AC197" i="1" l="1"/>
  <c r="B52" i="35" s="1"/>
  <c r="O51" i="35"/>
  <c r="M51" i="35" s="1"/>
  <c r="M56" i="36"/>
  <c r="F216" i="1"/>
  <c r="F190" i="1"/>
  <c r="F192" i="1" s="1"/>
  <c r="U18" i="25"/>
  <c r="W7" i="25"/>
  <c r="W15" i="25" s="1"/>
  <c r="V15" i="25"/>
  <c r="Y15" i="25" s="1"/>
  <c r="Y8" i="25"/>
  <c r="U15" i="25"/>
  <c r="U17" i="25"/>
  <c r="AE327" i="1"/>
  <c r="AE328" i="1" s="1"/>
  <c r="AE331" i="1" s="1"/>
  <c r="AB228" i="1"/>
  <c r="AB229" i="1" s="1"/>
  <c r="AB231" i="1" s="1"/>
  <c r="AC231" i="1" s="1"/>
  <c r="AN197" i="1" s="1"/>
  <c r="O52" i="35" l="1"/>
  <c r="M56" i="35" s="1"/>
  <c r="G216" i="1"/>
  <c r="F145" i="1"/>
  <c r="F146" i="1" s="1"/>
  <c r="F219" i="1" s="1"/>
  <c r="X17" i="25"/>
  <c r="M52" i="35" l="1"/>
  <c r="F195" i="1"/>
  <c r="I219" i="1"/>
  <c r="F204" i="1" s="1"/>
  <c r="G219" i="1"/>
  <c r="G222" i="1" s="1"/>
  <c r="F222" i="1"/>
  <c r="R225" i="1" l="1"/>
  <c r="Q197" i="1" s="1"/>
  <c r="P225" i="1"/>
  <c r="L216" i="1"/>
  <c r="F228" i="1"/>
  <c r="F229" i="1" s="1"/>
  <c r="F231" i="1" s="1"/>
  <c r="G231" i="1" s="1"/>
  <c r="I327" i="1"/>
  <c r="I328" i="1" s="1"/>
  <c r="L52" i="16"/>
  <c r="O51" i="16"/>
  <c r="M51" i="16" s="1"/>
  <c r="F197" i="1"/>
  <c r="L51" i="16" s="1"/>
  <c r="G197" i="1"/>
  <c r="B52" i="16" s="1"/>
  <c r="R197" i="1" l="1"/>
  <c r="H226" i="1"/>
  <c r="H216" i="1" s="1"/>
  <c r="O52" i="16"/>
  <c r="I331" i="1"/>
  <c r="K331" i="1" s="1"/>
  <c r="K98" i="16" s="1"/>
  <c r="G328" i="1"/>
  <c r="H328" i="1" s="1"/>
  <c r="L90" i="16"/>
  <c r="L331" i="1" l="1"/>
  <c r="I98" i="16" s="1"/>
  <c r="M52" i="16"/>
  <c r="M56" i="16"/>
  <c r="O90" i="16"/>
  <c r="H39" i="19"/>
  <c r="H40" i="19"/>
  <c r="P98" i="16"/>
  <c r="O98" i="16"/>
  <c r="Q98" i="16"/>
  <c r="BW15" i="1"/>
  <c r="M11" i="19"/>
</calcChain>
</file>

<file path=xl/comments1.xml><?xml version="1.0" encoding="utf-8"?>
<comments xmlns="http://schemas.openxmlformats.org/spreadsheetml/2006/main">
  <authors>
    <author>Christian Dietrich</author>
    <author>tc={CA2BFE2D-55E6-40EB-B0C9-A5EF4DCF6880}</author>
    <author>Robert Minovsky</author>
  </authors>
  <commentList>
    <comment ref="S11" authorId="0" shapeId="0">
      <text>
        <r>
          <rPr>
            <b/>
            <sz val="9"/>
            <color indexed="81"/>
            <rFont val="Segoe UI"/>
            <family val="2"/>
          </rPr>
          <t>Christian Dietrich: ALT ZH</t>
        </r>
        <r>
          <rPr>
            <sz val="9"/>
            <color indexed="81"/>
            <rFont val="Segoe UI"/>
            <family val="2"/>
          </rPr>
          <t xml:space="preserve">
=WENN(ODER(F11=CALC_1!B75;F11=CALC_1!B74);1;0)</t>
        </r>
      </text>
    </comment>
    <comment ref="S12" authorId="1" shapeId="0">
      <text>
        <r>
          <rPr>
            <sz val="10"/>
            <rFont val="Arial"/>
            <family val="2"/>
            <charset val="1"/>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=WENN(UND(CALC_1!CK32=1;J11=2035);1;0)</t>
        </r>
      </text>
    </comment>
    <comment ref="D13" authorId="2" shapeId="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authors>
    <author>Dietrich Christian</author>
    <author>Christian Dietrich</author>
    <author>Robert Minovsky</author>
  </authors>
  <commentList>
    <comment ref="L8" authorId="0" shapeId="0">
      <text>
        <r>
          <rPr>
            <b/>
            <sz val="9"/>
            <color indexed="81"/>
            <rFont val="Segoe UI"/>
            <family val="2"/>
          </rPr>
          <t>Dietrich Christian:</t>
        </r>
        <r>
          <rPr>
            <sz val="9"/>
            <color indexed="81"/>
            <rFont val="Segoe UI"/>
            <family val="2"/>
          </rPr>
          <t xml:space="preserve">
am 04.12.2019
auf 115% erhöht</t>
        </r>
      </text>
    </comment>
    <comment ref="L9" authorId="0" shapeId="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BK46" authorId="1" shapeId="0">
      <text>
        <r>
          <rPr>
            <b/>
            <sz val="9"/>
            <color indexed="81"/>
            <rFont val="Segoe UI"/>
            <family val="2"/>
          </rPr>
          <t>Christian Dietrich:</t>
        </r>
        <r>
          <rPr>
            <sz val="9"/>
            <color indexed="81"/>
            <rFont val="Segoe UI"/>
            <family val="2"/>
          </rPr>
          <t xml:space="preserve">
&lt;1</t>
        </r>
      </text>
    </comment>
    <comment ref="BL46" authorId="1" shapeId="0">
      <text>
        <r>
          <rPr>
            <b/>
            <sz val="9"/>
            <color indexed="81"/>
            <rFont val="Segoe UI"/>
            <family val="2"/>
          </rPr>
          <t>Christian Dietrich:</t>
        </r>
        <r>
          <rPr>
            <sz val="9"/>
            <color indexed="81"/>
            <rFont val="Segoe UI"/>
            <family val="2"/>
          </rPr>
          <t xml:space="preserve">
&gt;1</t>
        </r>
      </text>
    </comment>
    <comment ref="BO46" authorId="1" shapeId="0">
      <text>
        <r>
          <rPr>
            <b/>
            <sz val="9"/>
            <color indexed="81"/>
            <rFont val="Segoe UI"/>
            <family val="2"/>
          </rPr>
          <t>Christian Dietrich:</t>
        </r>
        <r>
          <rPr>
            <sz val="9"/>
            <color indexed="81"/>
            <rFont val="Segoe UI"/>
            <family val="2"/>
          </rPr>
          <t xml:space="preserve">
&lt;1</t>
        </r>
      </text>
    </comment>
    <comment ref="BP46" authorId="1" shapeId="0">
      <text>
        <r>
          <rPr>
            <b/>
            <sz val="9"/>
            <color indexed="81"/>
            <rFont val="Segoe UI"/>
            <family val="2"/>
          </rPr>
          <t>Christian Dietrich:</t>
        </r>
        <r>
          <rPr>
            <sz val="9"/>
            <color indexed="81"/>
            <rFont val="Segoe UI"/>
            <family val="2"/>
          </rPr>
          <t xml:space="preserve">
&gt;1</t>
        </r>
      </text>
    </comment>
    <comment ref="BK58" authorId="1" shapeId="0">
      <text>
        <r>
          <rPr>
            <b/>
            <sz val="9"/>
            <color indexed="81"/>
            <rFont val="Segoe UI"/>
            <family val="2"/>
          </rPr>
          <t>Christian Dietrich:</t>
        </r>
        <r>
          <rPr>
            <sz val="9"/>
            <color indexed="81"/>
            <rFont val="Segoe UI"/>
            <family val="2"/>
          </rPr>
          <t xml:space="preserve">
&lt;1</t>
        </r>
      </text>
    </comment>
    <comment ref="BL58" authorId="1" shapeId="0">
      <text>
        <r>
          <rPr>
            <b/>
            <sz val="9"/>
            <color indexed="81"/>
            <rFont val="Segoe UI"/>
            <family val="2"/>
          </rPr>
          <t>Christian Dietrich:</t>
        </r>
        <r>
          <rPr>
            <sz val="9"/>
            <color indexed="81"/>
            <rFont val="Segoe UI"/>
            <family val="2"/>
          </rPr>
          <t xml:space="preserve">
&gt;1</t>
        </r>
      </text>
    </comment>
    <comment ref="BO58" authorId="1" shapeId="0">
      <text>
        <r>
          <rPr>
            <b/>
            <sz val="9"/>
            <color indexed="81"/>
            <rFont val="Segoe UI"/>
            <family val="2"/>
          </rPr>
          <t>Christian Dietrich:</t>
        </r>
        <r>
          <rPr>
            <sz val="9"/>
            <color indexed="81"/>
            <rFont val="Segoe UI"/>
            <family val="2"/>
          </rPr>
          <t xml:space="preserve">
&lt;1</t>
        </r>
      </text>
    </comment>
    <comment ref="BP58" authorId="1" shapeId="0">
      <text>
        <r>
          <rPr>
            <b/>
            <sz val="9"/>
            <color indexed="81"/>
            <rFont val="Segoe UI"/>
            <family val="2"/>
          </rPr>
          <t>Christian Dietrich:</t>
        </r>
        <r>
          <rPr>
            <sz val="9"/>
            <color indexed="81"/>
            <rFont val="Segoe UI"/>
            <family val="2"/>
          </rPr>
          <t xml:space="preserve">
&lt;1</t>
        </r>
      </text>
    </comment>
    <comment ref="BK61" authorId="1" shapeId="0">
      <text>
        <r>
          <rPr>
            <b/>
            <sz val="9"/>
            <color indexed="81"/>
            <rFont val="Segoe UI"/>
            <family val="2"/>
          </rPr>
          <t>Christian Dietrich:</t>
        </r>
        <r>
          <rPr>
            <sz val="9"/>
            <color indexed="81"/>
            <rFont val="Segoe UI"/>
            <family val="2"/>
          </rPr>
          <t xml:space="preserve">
&lt;1</t>
        </r>
      </text>
    </comment>
    <comment ref="BL61" authorId="1" shapeId="0">
      <text>
        <r>
          <rPr>
            <b/>
            <sz val="9"/>
            <color indexed="81"/>
            <rFont val="Segoe UI"/>
            <family val="2"/>
          </rPr>
          <t>Christian Dietrich:</t>
        </r>
        <r>
          <rPr>
            <sz val="9"/>
            <color indexed="81"/>
            <rFont val="Segoe UI"/>
            <family val="2"/>
          </rPr>
          <t xml:space="preserve">
&gt;1</t>
        </r>
      </text>
    </comment>
    <comment ref="BO61" authorId="1" shapeId="0">
      <text>
        <r>
          <rPr>
            <b/>
            <sz val="9"/>
            <color indexed="81"/>
            <rFont val="Segoe UI"/>
            <family val="2"/>
          </rPr>
          <t>Christian Dietrich:</t>
        </r>
        <r>
          <rPr>
            <sz val="9"/>
            <color indexed="81"/>
            <rFont val="Segoe UI"/>
            <family val="2"/>
          </rPr>
          <t xml:space="preserve">
&lt;1</t>
        </r>
      </text>
    </comment>
    <comment ref="BP61" authorId="1" shapeId="0">
      <text>
        <r>
          <rPr>
            <b/>
            <sz val="9"/>
            <color indexed="81"/>
            <rFont val="Segoe UI"/>
            <family val="2"/>
          </rPr>
          <t>Christian Dietrich:</t>
        </r>
        <r>
          <rPr>
            <sz val="9"/>
            <color indexed="81"/>
            <rFont val="Segoe UI"/>
            <family val="2"/>
          </rPr>
          <t xml:space="preserve">
&lt;1</t>
        </r>
      </text>
    </comment>
    <comment ref="BK69" authorId="1" shapeId="0">
      <text>
        <r>
          <rPr>
            <b/>
            <sz val="9"/>
            <color indexed="81"/>
            <rFont val="Segoe UI"/>
            <family val="2"/>
          </rPr>
          <t>Christian Dietrich:</t>
        </r>
        <r>
          <rPr>
            <sz val="9"/>
            <color indexed="81"/>
            <rFont val="Segoe UI"/>
            <family val="2"/>
          </rPr>
          <t xml:space="preserve">
&lt;1</t>
        </r>
      </text>
    </comment>
    <comment ref="BL69" authorId="1" shapeId="0">
      <text>
        <r>
          <rPr>
            <b/>
            <sz val="9"/>
            <color indexed="81"/>
            <rFont val="Segoe UI"/>
            <family val="2"/>
          </rPr>
          <t>Christian Dietrich:</t>
        </r>
        <r>
          <rPr>
            <sz val="9"/>
            <color indexed="81"/>
            <rFont val="Segoe UI"/>
            <family val="2"/>
          </rPr>
          <t xml:space="preserve">
&gt;1</t>
        </r>
      </text>
    </comment>
    <comment ref="BO69" authorId="1" shapeId="0">
      <text>
        <r>
          <rPr>
            <b/>
            <sz val="9"/>
            <color indexed="81"/>
            <rFont val="Segoe UI"/>
            <family val="2"/>
          </rPr>
          <t>Christian Dietrich:</t>
        </r>
        <r>
          <rPr>
            <sz val="9"/>
            <color indexed="81"/>
            <rFont val="Segoe UI"/>
            <family val="2"/>
          </rPr>
          <t xml:space="preserve">
&lt;1</t>
        </r>
      </text>
    </comment>
    <comment ref="BP69" authorId="1" shapeId="0">
      <text>
        <r>
          <rPr>
            <b/>
            <sz val="9"/>
            <color indexed="81"/>
            <rFont val="Segoe UI"/>
            <family val="2"/>
          </rPr>
          <t>Christian Dietrich:</t>
        </r>
        <r>
          <rPr>
            <sz val="9"/>
            <color indexed="81"/>
            <rFont val="Segoe UI"/>
            <family val="2"/>
          </rPr>
          <t xml:space="preserve">
&lt;1</t>
        </r>
      </text>
    </comment>
    <comment ref="F175" authorId="0" shapeId="0">
      <text>
        <r>
          <rPr>
            <b/>
            <sz val="9"/>
            <color indexed="81"/>
            <rFont val="Segoe UI"/>
            <family val="2"/>
          </rPr>
          <t>Dietrich Christian:</t>
        </r>
        <r>
          <rPr>
            <sz val="9"/>
            <color indexed="81"/>
            <rFont val="Segoe UI"/>
            <family val="2"/>
          </rPr>
          <t xml:space="preserve">
=MAXA(F174;L22+G175)</t>
        </r>
      </text>
    </comment>
    <comment ref="K195" authorId="0" shapeId="0">
      <text>
        <r>
          <rPr>
            <b/>
            <sz val="9"/>
            <color indexed="81"/>
            <rFont val="Tahoma"/>
            <family val="2"/>
          </rPr>
          <t>Dietrich Christian:
vorher:</t>
        </r>
        <r>
          <rPr>
            <sz val="9"/>
            <color indexed="81"/>
            <rFont val="Tahoma"/>
            <family val="2"/>
          </rPr>
          <t xml:space="preserve">
=MIN(F162;J162;N162)</t>
        </r>
      </text>
    </comment>
    <comment ref="AG195" authorId="0" shapeId="0">
      <text>
        <r>
          <rPr>
            <b/>
            <sz val="9"/>
            <color indexed="81"/>
            <rFont val="Tahoma"/>
            <family val="2"/>
          </rPr>
          <t>Dietrich Christian:
vorher:</t>
        </r>
        <r>
          <rPr>
            <sz val="9"/>
            <color indexed="81"/>
            <rFont val="Tahoma"/>
            <family val="2"/>
          </rPr>
          <t xml:space="preserve">
=MIN(F162;J162;N162)</t>
        </r>
      </text>
    </comment>
    <comment ref="BC195" authorId="0" shapeId="0">
      <text>
        <r>
          <rPr>
            <b/>
            <sz val="9"/>
            <color indexed="81"/>
            <rFont val="Tahoma"/>
            <family val="2"/>
          </rPr>
          <t>Dietrich Christian:
vorher:</t>
        </r>
        <r>
          <rPr>
            <sz val="9"/>
            <color indexed="81"/>
            <rFont val="Tahoma"/>
            <family val="2"/>
          </rPr>
          <t xml:space="preserve">
=MIN(F162;J162;N162)</t>
        </r>
      </text>
    </comment>
    <comment ref="G197" authorId="0" shapeId="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text>
        <r>
          <rPr>
            <b/>
            <sz val="9"/>
            <color indexed="81"/>
            <rFont val="Segoe UI"/>
            <family val="2"/>
          </rPr>
          <t>Dietrich Christian:</t>
        </r>
        <r>
          <rPr>
            <sz val="9"/>
            <color indexed="81"/>
            <rFont val="Segoe UI"/>
            <family val="2"/>
          </rPr>
          <t xml:space="preserve">
vorher stand hier 3</t>
        </r>
      </text>
    </comment>
    <comment ref="L255" authorId="2" shapeId="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text>
        <r>
          <rPr>
            <b/>
            <sz val="9"/>
            <color indexed="81"/>
            <rFont val="Segoe UI"/>
            <family val="2"/>
          </rPr>
          <t>Dietrich Christian:</t>
        </r>
        <r>
          <rPr>
            <sz val="9"/>
            <color indexed="81"/>
            <rFont val="Segoe UI"/>
            <family val="2"/>
          </rPr>
          <t xml:space="preserve">
Sonnenschutzempfehlung Minergie</t>
        </r>
      </text>
    </comment>
    <comment ref="AC259" authorId="1" shapeId="0">
      <text>
        <r>
          <rPr>
            <b/>
            <sz val="9"/>
            <color indexed="81"/>
            <rFont val="Segoe UI"/>
            <family val="2"/>
          </rPr>
          <t>Christian Dietrich:</t>
        </r>
        <r>
          <rPr>
            <sz val="9"/>
            <color indexed="81"/>
            <rFont val="Segoe UI"/>
            <family val="2"/>
          </rPr>
          <t xml:space="preserve">
84</t>
        </r>
      </text>
    </comment>
    <comment ref="AD259" authorId="1" shapeId="0">
      <text>
        <r>
          <rPr>
            <b/>
            <sz val="9"/>
            <color indexed="81"/>
            <rFont val="Segoe UI"/>
            <family val="2"/>
          </rPr>
          <t>Christian Dietrich:</t>
        </r>
        <r>
          <rPr>
            <sz val="9"/>
            <color indexed="81"/>
            <rFont val="Segoe UI"/>
            <family val="2"/>
          </rPr>
          <t xml:space="preserve">
1.0</t>
        </r>
      </text>
    </comment>
    <comment ref="AD287" authorId="0" shapeId="0">
      <text>
        <r>
          <rPr>
            <b/>
            <sz val="9"/>
            <color indexed="81"/>
            <rFont val="Tahoma"/>
            <family val="2"/>
          </rPr>
          <t>Dietrich Christian:</t>
        </r>
        <r>
          <rPr>
            <sz val="9"/>
            <color indexed="81"/>
            <rFont val="Tahoma"/>
            <family val="2"/>
          </rPr>
          <t xml:space="preserve">
m3/hm2</t>
        </r>
      </text>
    </comment>
    <comment ref="I315" authorId="0" shapeId="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text>
        <r>
          <rPr>
            <b/>
            <sz val="9"/>
            <color indexed="81"/>
            <rFont val="Segoe UI"/>
            <family val="2"/>
          </rPr>
          <t>Dietrich Christian:</t>
        </r>
        <r>
          <rPr>
            <sz val="9"/>
            <color indexed="81"/>
            <rFont val="Segoe UI"/>
            <family val="2"/>
          </rPr>
          <t xml:space="preserve">
=RUNDEN(I328/I321;2)</t>
        </r>
      </text>
    </comment>
    <comment ref="K331" authorId="0" shapeId="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text>
        <r>
          <rPr>
            <b/>
            <sz val="9"/>
            <color indexed="81"/>
            <rFont val="Segoe UI"/>
            <family val="2"/>
          </rPr>
          <t>Dietrich Christian:</t>
        </r>
        <r>
          <rPr>
            <sz val="9"/>
            <color indexed="81"/>
            <rFont val="Segoe UI"/>
            <family val="2"/>
          </rPr>
          <t xml:space="preserve">
=RUNDEN(AE328/AE321;2)</t>
        </r>
      </text>
    </comment>
    <comment ref="BA331" authorId="0" shapeId="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 ref="L11" authorId="0" shapeId="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<sst xmlns="http://schemas.openxmlformats.org/spreadsheetml/2006/main" count="20060" uniqueCount="18209">
  <si>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</si>
  <si>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</si>
  <si>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</si>
  <si>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</si>
  <si>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</si>
  <si>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</si>
  <si>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</si>
  <si>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</si>
  <si>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</si>
  <si>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</si>
  <si>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</si>
  <si>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</si>
  <si>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</si>
  <si>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</si>
  <si>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</si>
  <si>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</si>
  <si>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</si>
  <si>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</si>
  <si>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</si>
  <si>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</si>
  <si>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</si>
  <si>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</si>
  <si>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</si>
  <si>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</si>
  <si>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</si>
  <si>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</si>
  <si>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</si>
  <si>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</si>
  <si>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</si>
  <si>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</si>
  <si>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</si>
  <si>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</si>
  <si>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</si>
  <si>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</si>
  <si>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</si>
  <si>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</si>
  <si>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</si>
  <si>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</si>
  <si>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</si>
  <si>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</si>
  <si>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</si>
  <si>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</si>
  <si>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</si>
  <si>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</si>
  <si>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</si>
  <si>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</si>
  <si>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</si>
  <si>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</si>
  <si>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</si>
  <si>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</si>
  <si>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</si>
  <si>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</si>
  <si>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</si>
  <si>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</si>
  <si>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</si>
  <si>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</si>
  <si>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</si>
  <si>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</si>
  <si>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</si>
  <si>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</si>
  <si>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</si>
  <si>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</si>
  <si>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</si>
  <si>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</si>
  <si>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</si>
  <si>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</si>
  <si>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</si>
  <si>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</si>
  <si>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</si>
  <si>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</si>
  <si>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</si>
  <si>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</si>
  <si>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</si>
  <si>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</si>
  <si>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</si>
  <si>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</si>
  <si>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</si>
  <si>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</si>
  <si>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</si>
  <si>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</si>
  <si>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</si>
  <si>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</si>
  <si>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</si>
  <si>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</si>
  <si>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</si>
  <si>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</si>
  <si>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</si>
  <si>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</si>
  <si>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</si>
  <si>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</si>
  <si>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</si>
  <si>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</si>
  <si>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</si>
  <si>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</si>
  <si>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</si>
  <si>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</si>
  <si>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</si>
  <si>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</si>
  <si>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</si>
  <si>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</si>
  <si>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</si>
  <si>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</si>
  <si>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</si>
  <si>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</si>
  <si>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</si>
  <si>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</si>
  <si>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</si>
  <si>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</si>
  <si>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</si>
  <si>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</si>
  <si>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</si>
  <si>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</si>
  <si>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</si>
  <si>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</si>
  <si>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</si>
  <si>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</si>
  <si>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</si>
  <si>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</si>
  <si>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</si>
  <si>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</si>
  <si>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</si>
  <si>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</si>
  <si>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</si>
  <si>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</si>
  <si>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</si>
  <si>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</si>
  <si>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</si>
  <si>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</si>
  <si>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</si>
  <si>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</si>
  <si>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</si>
  <si>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</si>
  <si>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</si>
  <si>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</si>
  <si>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</si>
  <si>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</si>
  <si>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</si>
  <si>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</si>
  <si>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</si>
  <si>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</si>
  <si>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</si>
  <si>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</si>
  <si>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</si>
  <si>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</si>
  <si>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</si>
  <si>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</si>
  <si>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</si>
  <si>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</si>
  <si>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</si>
  <si>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</si>
  <si>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</si>
  <si>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</si>
  <si>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</si>
  <si>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</si>
  <si>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</si>
  <si>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</si>
  <si>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</si>
  <si>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</si>
  <si>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</si>
  <si>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</si>
  <si>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</si>
  <si>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</si>
  <si>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</si>
  <si>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</si>
  <si>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</si>
  <si>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</si>
  <si>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</si>
  <si>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</si>
  <si>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</si>
  <si>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</si>
  <si>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</si>
  <si>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</si>
  <si>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</si>
  <si>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</si>
  <si>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</si>
  <si>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</si>
  <si>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</si>
  <si>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</si>
  <si>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</si>
  <si>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</si>
  <si>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</si>
  <si>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</si>
  <si>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</si>
  <si>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</si>
  <si>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</si>
  <si>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</si>
  <si>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</si>
  <si>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</si>
  <si>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</si>
  <si>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</si>
  <si>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</si>
  <si>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</si>
  <si>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</si>
  <si>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</si>
  <si>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</si>
  <si>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</si>
  <si>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</si>
  <si>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</si>
  <si>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</si>
  <si>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</si>
  <si>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</si>
  <si>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</si>
  <si>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</si>
  <si>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</si>
  <si>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</si>
  <si>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</si>
  <si>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</si>
  <si>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</si>
  <si>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</si>
  <si>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</si>
  <si>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</si>
  <si>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</si>
  <si>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</si>
  <si>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</si>
  <si>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</si>
  <si>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</si>
  <si>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</si>
  <si>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</si>
  <si>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</si>
  <si>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</si>
  <si>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</si>
  <si>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</si>
  <si>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</si>
  <si>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</si>
  <si>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</si>
  <si>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</si>
  <si>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</si>
  <si>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</si>
  <si>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</si>
  <si>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</si>
  <si>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</si>
  <si>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</si>
  <si>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</si>
  <si>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</si>
  <si>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</si>
  <si>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</si>
  <si>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</si>
  <si>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</si>
  <si>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</si>
  <si>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</si>
  <si>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</si>
  <si>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</si>
  <si>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</si>
  <si>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</si>
  <si>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</si>
  <si>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</si>
  <si>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</si>
  <si>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</si>
  <si>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</si>
  <si>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</si>
  <si>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</si>
  <si>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</si>
  <si>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</si>
  <si>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</si>
  <si>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</si>
  <si>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</si>
  <si>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</si>
  <si>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</si>
  <si>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</si>
  <si>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</si>
  <si>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</si>
  <si>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</si>
  <si>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</si>
  <si>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</si>
  <si>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</si>
  <si>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</si>
  <si>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</si>
  <si>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</si>
  <si>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</si>
  <si>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</si>
  <si>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</si>
  <si>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</si>
  <si>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</si>
  <si>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</si>
  <si>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</si>
  <si>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</si>
  <si>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</si>
  <si>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</si>
  <si>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</si>
  <si>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</si>
  <si>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</si>
  <si>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</si>
  <si>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</si>
  <si>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</si>
  <si>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</si>
  <si>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</si>
  <si>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</si>
  <si>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</si>
  <si>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</si>
  <si>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</si>
  <si>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</si>
  <si>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</si>
  <si>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</si>
  <si>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</si>
  <si>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</si>
  <si>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</si>
  <si>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</si>
  <si>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</si>
  <si>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</si>
  <si>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</si>
  <si>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</si>
  <si>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</si>
  <si>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</si>
  <si>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</si>
  <si>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</si>
  <si>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</si>
  <si>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</si>
  <si>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</si>
  <si>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</si>
  <si>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</si>
  <si>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</si>
  <si>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</si>
  <si>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</si>
  <si>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</si>
  <si>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</si>
  <si>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</si>
  <si>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</si>
  <si>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</si>
  <si>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</si>
  <si>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</si>
  <si>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</si>
  <si>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</si>
  <si>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</si>
  <si>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</si>
  <si>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</si>
  <si>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</si>
  <si>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</si>
  <si>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</si>
  <si>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</si>
  <si>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</si>
  <si>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</si>
  <si>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</si>
  <si>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</si>
  <si>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</si>
  <si>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</si>
  <si>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</si>
  <si>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</si>
  <si>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</si>
  <si>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</si>
  <si>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</si>
  <si>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</si>
  <si>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</si>
  <si>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</si>
  <si>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</si>
  <si>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</si>
  <si>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</si>
  <si>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</si>
  <si>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</si>
  <si>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</si>
  <si>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</si>
  <si>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</si>
  <si>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</si>
  <si>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</si>
  <si>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</si>
  <si>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</si>
  <si>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</si>
  <si>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</si>
  <si>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</si>
  <si>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</si>
  <si>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</si>
  <si>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</si>
  <si>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</si>
  <si>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</si>
  <si>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</si>
  <si>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</si>
  <si>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</si>
  <si>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</si>
  <si>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</si>
  <si>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</si>
  <si>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</si>
  <si>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</si>
  <si>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</si>
  <si>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</si>
  <si>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</si>
  <si>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</si>
  <si>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</si>
  <si>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</si>
  <si>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</si>
  <si>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</si>
  <si>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</si>
  <si>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</si>
  <si>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</si>
  <si>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</si>
  <si>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</si>
  <si>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</si>
  <si>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</si>
  <si>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</si>
  <si>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</si>
  <si>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</si>
  <si>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</si>
  <si>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</si>
  <si>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</si>
  <si>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</si>
  <si>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</si>
  <si>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</si>
  <si>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</si>
  <si>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</si>
  <si>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</si>
  <si>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</si>
  <si>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</si>
  <si>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</si>
  <si>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</si>
  <si>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</si>
  <si>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</si>
  <si>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</si>
  <si>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</si>
  <si>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</si>
  <si>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</si>
  <si>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</si>
  <si>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</si>
  <si>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</si>
  <si>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</si>
  <si>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</si>
  <si>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</si>
  <si>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</si>
  <si>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</si>
  <si>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</si>
  <si>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</si>
  <si>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</si>
  <si>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</si>
  <si>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</si>
  <si>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</si>
  <si>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</si>
  <si>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</si>
  <si>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</si>
  <si>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</si>
  <si>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</si>
  <si>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</si>
  <si>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</si>
  <si>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</si>
  <si>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</si>
  <si>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</si>
  <si>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</si>
  <si>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</si>
  <si>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</si>
  <si>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</si>
  <si>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</si>
  <si>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</si>
  <si>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</si>
  <si>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</si>
  <si>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</si>
  <si>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</si>
  <si>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</si>
  <si>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</si>
  <si>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</si>
  <si>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</si>
  <si>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</si>
  <si>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</si>
  <si>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</si>
  <si>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</si>
  <si>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</si>
  <si>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</si>
  <si>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</si>
  <si>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</si>
  <si>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</si>
  <si>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</si>
  <si>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</si>
  <si>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</si>
  <si>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</si>
  <si>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</si>
  <si>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</si>
  <si>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</si>
  <si>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</si>
  <si>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</si>
  <si>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</si>
  <si>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</si>
  <si>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</si>
  <si>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</si>
  <si>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</si>
  <si>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</si>
  <si>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</si>
  <si>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</si>
  <si>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</si>
  <si>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</si>
  <si>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</si>
  <si>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</si>
  <si>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</si>
  <si>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</si>
  <si>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</si>
  <si>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</si>
  <si>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</si>
  <si>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</si>
  <si>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</si>
  <si>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</si>
  <si>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</si>
  <si>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</si>
  <si>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</si>
  <si>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</si>
  <si>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</si>
  <si>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</si>
  <si>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</si>
  <si>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</si>
  <si>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</si>
  <si>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</si>
  <si>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</si>
  <si>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</si>
  <si>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</si>
  <si>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</si>
  <si>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</si>
  <si>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</si>
  <si>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</si>
  <si>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</si>
  <si>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</si>
  <si>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</si>
  <si>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</si>
  <si>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</si>
  <si>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</si>
  <si>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</si>
  <si>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</si>
  <si>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</si>
  <si>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</si>
  <si>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</si>
  <si>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</si>
  <si>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</si>
  <si>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</si>
  <si>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</si>
  <si>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</si>
  <si>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</si>
  <si>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</si>
  <si>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</si>
  <si>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</si>
  <si>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</si>
  <si>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</si>
  <si>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</si>
  <si>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</si>
  <si>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</si>
  <si>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</si>
  <si>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</si>
  <si>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</si>
  <si>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</si>
  <si>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</si>
  <si>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</si>
  <si>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</si>
  <si>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</si>
  <si>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</si>
  <si>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</si>
  <si>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</si>
  <si>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</si>
  <si>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</si>
  <si>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</si>
  <si>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</si>
  <si>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</si>
  <si>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</si>
  <si>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</si>
  <si>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</si>
  <si>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</si>
  <si>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</si>
  <si>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</si>
  <si>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</si>
  <si>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</si>
  <si>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</si>
  <si>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</si>
  <si>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</si>
  <si>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</si>
  <si>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</si>
  <si>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</si>
  <si>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</si>
  <si>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</si>
  <si>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</si>
  <si>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</si>
  <si>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</si>
  <si>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</si>
  <si>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</si>
  <si>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</si>
  <si>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</si>
  <si>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</si>
  <si>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</si>
  <si>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</si>
  <si>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</si>
  <si>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</si>
  <si>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</si>
  <si>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</si>
  <si>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</si>
  <si>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</si>
  <si>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</si>
  <si>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</si>
  <si>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</si>
  <si>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</si>
  <si>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</si>
  <si>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</si>
  <si>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</si>
  <si>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</si>
  <si>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</si>
  <si>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</si>
  <si>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</si>
  <si>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</si>
  <si>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</si>
  <si>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</si>
  <si>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</si>
  <si>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</si>
  <si>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</si>
  <si>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</si>
  <si>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</si>
  <si>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</si>
  <si>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</si>
  <si>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</si>
  <si>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</si>
  <si>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</si>
  <si>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</si>
  <si>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</si>
  <si>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</si>
  <si>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</si>
  <si>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</si>
  <si>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</si>
  <si>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</si>
  <si>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</si>
  <si>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</si>
  <si>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</si>
  <si>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</si>
  <si>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</si>
  <si>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</si>
  <si>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</si>
  <si>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</si>
  <si>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</si>
  <si>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</si>
  <si>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</si>
  <si>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</si>
  <si>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</si>
  <si>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</si>
  <si>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</si>
  <si>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</si>
  <si>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</si>
  <si>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</si>
  <si>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</si>
  <si>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</si>
  <si>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</si>
  <si>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</si>
  <si>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</si>
  <si>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</si>
  <si>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</si>
  <si>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</si>
  <si>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</si>
  <si>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</si>
  <si>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</si>
  <si>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</si>
  <si>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</si>
  <si>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</si>
  <si>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</si>
  <si>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</si>
  <si>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</si>
  <si>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</si>
  <si>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</si>
  <si>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</si>
  <si>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</si>
  <si>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</si>
  <si>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</si>
  <si>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</si>
  <si>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</si>
  <si>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</si>
  <si>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</si>
  <si>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</si>
  <si>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</si>
  <si>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</si>
  <si>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</si>
  <si>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</si>
  <si>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</si>
  <si>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</si>
  <si>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</si>
  <si>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</si>
  <si>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</si>
  <si>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</si>
  <si>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</si>
  <si>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</si>
  <si>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</si>
  <si>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</si>
  <si>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</si>
  <si>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</si>
  <si>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</si>
  <si>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</si>
  <si>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</si>
  <si>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</si>
  <si>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</si>
  <si>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</si>
  <si>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</si>
  <si>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</si>
  <si>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</si>
  <si>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</si>
  <si>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</si>
  <si>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</si>
  <si>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</si>
  <si>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</si>
  <si>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</si>
  <si>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</si>
  <si>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</si>
  <si>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</si>
  <si>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</si>
  <si>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</si>
  <si>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</si>
  <si>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</si>
  <si>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</si>
  <si>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</si>
  <si>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</si>
  <si>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</si>
  <si>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</si>
  <si>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</si>
  <si>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</si>
  <si>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</si>
  <si>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</si>
  <si>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</si>
  <si>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</si>
  <si>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</si>
  <si>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</si>
  <si>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</si>
  <si>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</si>
  <si>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</si>
  <si>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</si>
  <si>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</si>
  <si>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</si>
  <si>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</si>
  <si>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</si>
  <si>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</si>
  <si>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</si>
  <si>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</si>
  <si>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</si>
  <si>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</si>
  <si>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</si>
  <si>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</si>
  <si>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</si>
  <si>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</si>
  <si>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</si>
  <si>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</si>
  <si>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</si>
  <si>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</si>
  <si>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</si>
  <si>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</si>
  <si>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</si>
  <si>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</si>
  <si>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</si>
  <si>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</si>
  <si>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</si>
  <si>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</si>
  <si>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</si>
  <si>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</si>
  <si>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</si>
  <si>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</si>
  <si>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</si>
  <si>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</si>
  <si>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</si>
  <si>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</si>
  <si>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</si>
  <si>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</si>
  <si>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</si>
  <si>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</si>
  <si>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</si>
  <si>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</si>
  <si>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</si>
  <si>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</si>
  <si>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</si>
  <si>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</si>
  <si>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</si>
  <si>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</si>
  <si>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</si>
  <si>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</si>
  <si>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</si>
  <si>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</si>
  <si>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</si>
  <si>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</si>
  <si>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</si>
  <si>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</si>
  <si>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</si>
  <si>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</si>
  <si>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</si>
  <si>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</si>
  <si>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</si>
  <si>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</si>
  <si>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</si>
  <si>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</si>
  <si>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</si>
  <si>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</si>
  <si>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</si>
  <si>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</si>
  <si>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</si>
  <si>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</si>
  <si>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</si>
  <si>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</si>
  <si>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</si>
  <si>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</si>
  <si>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</si>
  <si>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</si>
  <si>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</si>
  <si>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</si>
  <si>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</si>
  <si>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</si>
  <si>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</si>
  <si>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</si>
  <si>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</si>
  <si>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</si>
  <si>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</si>
  <si>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</si>
  <si>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</si>
  <si>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</si>
  <si>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</si>
  <si>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</si>
  <si>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</si>
  <si>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</si>
  <si>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</si>
  <si>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</si>
  <si>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</si>
  <si>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</si>
  <si>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</si>
  <si>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</si>
  <si>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</si>
  <si>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</si>
  <si>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</si>
  <si>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</si>
  <si>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</si>
  <si>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</si>
  <si>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</si>
  <si>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</si>
  <si>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</si>
  <si>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</si>
  <si>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</si>
  <si>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</si>
  <si>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</si>
  <si>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</si>
  <si>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</si>
  <si>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</si>
  <si>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</si>
  <si>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</si>
  <si>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</si>
  <si>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</si>
  <si>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</si>
  <si>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</si>
  <si>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</si>
  <si>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</si>
  <si>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</si>
  <si>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</si>
  <si>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</si>
  <si>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</si>
  <si>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</si>
  <si>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</si>
  <si>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</si>
  <si>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</si>
  <si>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</si>
  <si>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</si>
  <si>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</si>
  <si>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</si>
  <si>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</si>
  <si>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</si>
  <si>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</si>
  <si>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</si>
  <si>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</si>
  <si>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</si>
  <si>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</si>
  <si>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</si>
  <si>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</si>
  <si>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</si>
  <si>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</si>
  <si>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</si>
  <si>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</si>
  <si>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</si>
  <si>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</si>
  <si>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</si>
  <si>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</si>
  <si>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</si>
  <si>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</si>
  <si>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</si>
  <si>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</si>
  <si>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</si>
  <si>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</si>
  <si>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</si>
  <si>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</si>
  <si>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</si>
  <si>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</si>
  <si>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</si>
  <si>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</si>
  <si>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</si>
  <si>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</si>
  <si>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</si>
  <si>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</si>
  <si>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</si>
  <si>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</si>
  <si>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</si>
  <si>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</si>
  <si>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</si>
  <si>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</si>
  <si>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</si>
  <si>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</si>
  <si>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</si>
  <si>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</si>
  <si>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</si>
  <si>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</si>
  <si>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</si>
  <si>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</si>
  <si>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</si>
  <si>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</si>
  <si>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</si>
  <si>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</si>
  <si>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</si>
  <si>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</si>
  <si>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</si>
  <si>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</si>
  <si>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</si>
  <si>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</si>
  <si>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</si>
  <si>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</si>
  <si>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</si>
  <si>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</si>
  <si>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</si>
  <si>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</si>
  <si>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</si>
  <si>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</si>
  <si>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</si>
  <si>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</si>
  <si>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</si>
  <si>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</si>
  <si>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</si>
  <si>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</si>
  <si>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</si>
  <si>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</si>
  <si>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</si>
  <si>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</si>
  <si>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</si>
  <si>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</si>
  <si>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</si>
  <si>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</si>
  <si>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</si>
  <si>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</si>
  <si>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</si>
  <si>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</si>
  <si>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</si>
  <si>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</si>
  <si>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</si>
  <si>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</si>
  <si>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</si>
  <si>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</si>
  <si>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</si>
  <si>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</si>
  <si>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</si>
  <si>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</si>
  <si>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</si>
  <si>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</si>
  <si>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</si>
  <si>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</si>
  <si>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</si>
  <si>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</si>
  <si>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</si>
  <si>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</si>
  <si>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</si>
  <si>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</si>
  <si>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</si>
  <si>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</si>
  <si>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</si>
  <si>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</si>
  <si>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</si>
  <si>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</si>
  <si>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</si>
  <si>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</si>
  <si>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</si>
  <si>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</si>
  <si>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</si>
  <si>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</si>
  <si>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</si>
  <si>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</si>
  <si>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</si>
  <si>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</si>
  <si>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</si>
  <si>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</si>
  <si>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</si>
  <si>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</si>
  <si>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</si>
  <si>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</si>
  <si>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</si>
  <si>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</si>
  <si>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</si>
  <si>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</si>
  <si>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</si>
  <si>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</si>
  <si>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</si>
  <si>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</si>
  <si>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</si>
  <si>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</si>
  <si>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</si>
  <si>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</si>
  <si>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</si>
  <si>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</si>
  <si>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</si>
  <si>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</si>
  <si>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</si>
  <si>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</si>
  <si>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</si>
  <si>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</si>
  <si>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</si>
  <si>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</si>
  <si>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</si>
  <si>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</si>
  <si>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</si>
  <si>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</si>
  <si>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</si>
  <si>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</si>
  <si>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</si>
  <si>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</si>
  <si>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</si>
  <si>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</si>
  <si>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</si>
  <si>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</si>
  <si>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</si>
  <si>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</si>
  <si>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</si>
  <si>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</si>
  <si>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</si>
  <si>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</si>
  <si>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</si>
  <si>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</si>
  <si>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</si>
  <si>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</si>
  <si>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</si>
  <si>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</si>
  <si>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</si>
  <si>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</si>
  <si>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</si>
  <si>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</si>
  <si>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</si>
  <si>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</si>
  <si>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</si>
  <si>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</si>
  <si>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</si>
  <si>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</si>
  <si>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</si>
  <si>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</si>
  <si>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</si>
  <si>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</si>
  <si>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</si>
  <si>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</si>
  <si>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</si>
  <si>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</si>
  <si>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</si>
  <si>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</si>
  <si>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</si>
  <si>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</si>
  <si>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</si>
  <si>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</si>
  <si>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</si>
  <si>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</si>
  <si>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</si>
  <si>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</si>
  <si>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</si>
  <si>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</si>
  <si>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</si>
  <si>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</si>
  <si>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</si>
  <si>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</si>
  <si>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</si>
  <si>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</si>
  <si>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</si>
  <si>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</si>
  <si>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</si>
  <si>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</si>
  <si>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</si>
  <si>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</si>
  <si>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</si>
  <si>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</si>
  <si>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</si>
  <si>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</si>
  <si>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</si>
  <si>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</si>
  <si>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</si>
  <si>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</si>
  <si>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</si>
  <si>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</si>
  <si>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</si>
  <si>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</si>
  <si>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</si>
  <si>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</si>
  <si>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</si>
  <si>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</si>
  <si>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</si>
  <si>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</si>
  <si>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</si>
  <si>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</si>
  <si>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</si>
  <si>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</si>
  <si>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</si>
  <si>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</si>
  <si>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</si>
  <si>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</si>
  <si>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</si>
  <si>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</si>
  <si>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</si>
  <si>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</si>
  <si>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</si>
  <si>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</si>
  <si>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</si>
  <si>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</si>
  <si>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</si>
  <si>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</si>
  <si>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</si>
  <si>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</si>
  <si>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</si>
  <si>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</si>
  <si>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</si>
  <si>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</si>
  <si>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</si>
  <si>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</si>
  <si>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</si>
  <si>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</si>
  <si>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</si>
  <si>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</si>
  <si>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</si>
  <si>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</si>
  <si>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</si>
  <si>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</si>
  <si>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</si>
  <si>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</si>
  <si>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</si>
  <si>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</si>
  <si>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</si>
  <si>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</si>
  <si>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</si>
  <si>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</si>
  <si>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</si>
  <si>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</si>
  <si>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</si>
  <si>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</si>
  <si>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</si>
  <si>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</si>
  <si>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</si>
  <si>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</si>
  <si>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</si>
  <si>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</si>
  <si>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</si>
  <si>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</si>
  <si>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</si>
  <si>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</si>
  <si>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</si>
  <si>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</si>
  <si>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</si>
  <si>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</si>
  <si>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</si>
  <si>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</si>
  <si>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</si>
  <si>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</si>
  <si>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</si>
  <si>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</si>
  <si>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</si>
  <si>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</si>
  <si>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</si>
  <si>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</si>
  <si>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</si>
  <si>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</si>
  <si>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</si>
  <si>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</si>
  <si>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</si>
  <si>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</si>
  <si>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</si>
  <si>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</si>
  <si>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</si>
  <si>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</si>
  <si>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</si>
  <si>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</si>
  <si>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</si>
  <si>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</si>
  <si>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</si>
  <si>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</si>
  <si>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</si>
  <si>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</si>
  <si>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</si>
  <si>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</si>
  <si>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</si>
  <si>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</si>
  <si>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</si>
  <si>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</si>
  <si>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</si>
  <si>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</si>
  <si>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</si>
  <si>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</si>
  <si>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</si>
  <si>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</si>
  <si>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</si>
  <si>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</si>
  <si>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</si>
  <si>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</si>
  <si>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</si>
  <si>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</si>
  <si>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</si>
  <si>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</si>
  <si>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</si>
  <si>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</si>
  <si>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</si>
  <si>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</si>
  <si>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</si>
  <si>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</si>
  <si>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</si>
  <si>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</si>
  <si>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</si>
  <si>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</si>
  <si>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</si>
  <si>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</si>
  <si>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</si>
  <si>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</si>
  <si>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</si>
  <si>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</si>
  <si>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</si>
  <si>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</si>
  <si>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</si>
  <si>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</si>
  <si>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</si>
  <si>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</si>
  <si>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</si>
  <si>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</si>
  <si>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</si>
  <si>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</si>
  <si>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</si>
  <si>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</si>
  <si>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</si>
  <si>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</si>
  <si>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</si>
  <si>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</si>
  <si>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</si>
  <si>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</si>
  <si>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</si>
  <si>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</si>
  <si>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</si>
  <si>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</si>
  <si>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</si>
  <si>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</si>
  <si>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</si>
  <si>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</si>
  <si>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</si>
  <si>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</si>
  <si>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</si>
  <si>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</si>
  <si>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</si>
  <si>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</si>
  <si>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</si>
  <si>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</si>
  <si>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</si>
  <si>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</si>
  <si>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</si>
  <si>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</si>
  <si>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</si>
  <si>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</si>
  <si>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</si>
  <si>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</si>
  <si>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</si>
  <si>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</si>
  <si>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</si>
  <si>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</si>
  <si>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</si>
  <si>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</si>
  <si>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</si>
  <si>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</si>
  <si>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</si>
  <si>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</si>
  <si>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</si>
  <si>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</si>
  <si>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</si>
  <si>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</si>
  <si>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</si>
  <si>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</si>
  <si>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</si>
  <si>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</si>
  <si>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</si>
  <si>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</si>
  <si>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</si>
  <si>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</si>
  <si>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</si>
  <si>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</si>
  <si>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</si>
  <si>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</si>
  <si>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</si>
  <si>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</si>
  <si>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</si>
  <si>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</si>
  <si>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</si>
  <si>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</si>
  <si>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</si>
  <si>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</si>
  <si>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</si>
  <si>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</si>
  <si>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</si>
  <si>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</si>
  <si>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</si>
  <si>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</si>
  <si>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</si>
  <si>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</si>
  <si>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</si>
  <si>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</si>
  <si>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</si>
  <si>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</si>
  <si>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</si>
  <si>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</si>
  <si>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</si>
  <si>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</si>
  <si>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</si>
  <si>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</si>
  <si>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</si>
  <si>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</si>
  <si>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</si>
  <si>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</si>
  <si>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</si>
  <si>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</si>
  <si>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</si>
  <si>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</si>
  <si>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</si>
  <si>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</si>
  <si>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</si>
  <si>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</si>
  <si>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</si>
  <si>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</si>
  <si>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</si>
  <si>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</si>
  <si>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</si>
  <si>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</si>
  <si>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</si>
  <si>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</si>
  <si>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</si>
  <si>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</si>
  <si>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</si>
  <si>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</si>
  <si>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</si>
  <si>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</si>
  <si>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</si>
  <si>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</si>
  <si>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</si>
  <si>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</si>
  <si>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</si>
  <si>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</si>
  <si>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</si>
  <si>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</si>
  <si>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</si>
  <si>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</si>
  <si>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</si>
  <si>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</si>
  <si>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</si>
  <si>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</si>
  <si>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</si>
  <si>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</si>
  <si>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</si>
  <si>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</si>
  <si>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</si>
  <si>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</si>
  <si>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</si>
  <si>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</si>
  <si>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</si>
  <si>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</si>
  <si>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</si>
  <si>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</si>
  <si>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</si>
  <si>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</si>
  <si>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</si>
  <si>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</si>
  <si>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</si>
  <si>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</si>
  <si>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</si>
  <si>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</si>
  <si>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</si>
  <si>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</si>
  <si>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</si>
  <si>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</si>
  <si>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</si>
  <si>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</si>
  <si>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</si>
  <si>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</si>
  <si>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</si>
  <si>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</si>
  <si>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</si>
  <si>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</si>
  <si>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</si>
  <si>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</si>
  <si>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</si>
  <si>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</si>
  <si>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</si>
  <si>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</si>
  <si>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</si>
  <si>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</si>
  <si>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</si>
  <si>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</si>
  <si>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</si>
  <si>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</si>
  <si>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</si>
  <si>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</si>
  <si>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</si>
  <si>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</si>
  <si>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</si>
  <si>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</si>
  <si>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</si>
  <si>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</si>
  <si>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</si>
  <si>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</si>
  <si>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</si>
  <si>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</si>
  <si>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</si>
  <si>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</si>
  <si>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</si>
  <si>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</si>
  <si>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</si>
  <si>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</si>
  <si>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</si>
  <si>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</si>
  <si>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</si>
  <si>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</si>
  <si>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</si>
  <si>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</si>
  <si>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</si>
  <si>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</si>
  <si>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</si>
  <si>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</si>
  <si>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</si>
  <si>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</si>
  <si>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</si>
  <si>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</si>
  <si>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</si>
  <si>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</si>
  <si>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</si>
  <si>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</si>
  <si>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</si>
  <si>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</si>
  <si>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</si>
  <si>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</si>
  <si>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</si>
  <si>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</si>
  <si>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</si>
  <si>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</si>
  <si>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</si>
  <si>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</si>
  <si>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</si>
  <si>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</si>
  <si>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</si>
  <si>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</si>
  <si>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</si>
  <si>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</si>
  <si>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</si>
  <si>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</si>
  <si>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</si>
  <si>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</si>
  <si>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</si>
  <si>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</si>
  <si>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</si>
  <si>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</si>
  <si>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</si>
  <si>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</si>
  <si>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</si>
  <si>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</si>
  <si>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</si>
  <si>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</si>
  <si>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</si>
  <si>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</si>
  <si>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</si>
  <si>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</si>
  <si>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</si>
  <si>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</si>
  <si>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</si>
  <si>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</si>
  <si>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</si>
  <si>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</si>
  <si>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</si>
  <si>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</si>
  <si>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</si>
  <si>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</si>
  <si>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</si>
  <si>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</si>
  <si>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</si>
  <si>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</si>
  <si>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</si>
  <si>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</si>
  <si>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</si>
  <si>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</si>
  <si>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</si>
  <si>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</si>
  <si>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</si>
  <si>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</si>
  <si>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</si>
  <si>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</si>
  <si>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</si>
  <si>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</si>
  <si>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</si>
  <si>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</si>
  <si>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</si>
  <si>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</si>
  <si>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</si>
  <si>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</si>
  <si>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</si>
  <si>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</si>
  <si>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</si>
  <si>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</si>
  <si>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</si>
  <si>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</si>
  <si>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</si>
  <si>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</si>
  <si>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</si>
  <si>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</si>
  <si>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</si>
  <si>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</si>
  <si>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</si>
  <si>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</si>
  <si>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</si>
  <si>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</si>
  <si>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</si>
  <si>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</si>
  <si>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</si>
  <si>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</si>
  <si>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</si>
  <si>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</si>
  <si>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</si>
  <si>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</si>
  <si>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</si>
  <si>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</si>
  <si>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</si>
  <si>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</si>
  <si>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</si>
  <si>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</si>
  <si>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</si>
  <si>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</si>
  <si>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</si>
  <si>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</si>
  <si>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</si>
  <si>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</si>
  <si>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</si>
  <si>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</si>
  <si>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</si>
  <si>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</si>
  <si>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</si>
  <si>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</si>
  <si>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</si>
  <si>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</si>
  <si>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</si>
  <si>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</si>
  <si>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</si>
  <si>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</si>
  <si>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</si>
  <si>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</si>
  <si>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</si>
  <si>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</si>
  <si>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</si>
  <si>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</si>
  <si>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</si>
  <si>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</si>
  <si>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</si>
  <si>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</si>
  <si>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</si>
  <si>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</si>
  <si>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</si>
  <si>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</si>
  <si>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</si>
  <si>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</si>
  <si>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</si>
  <si>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</si>
  <si>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</si>
  <si>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</si>
  <si>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</si>
  <si>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</si>
  <si>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</si>
  <si>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</si>
  <si>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</si>
  <si>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</si>
  <si>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</si>
  <si>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</si>
  <si>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</si>
  <si>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</si>
  <si>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</si>
  <si>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</si>
  <si>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</si>
  <si>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</si>
  <si>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</si>
  <si>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</si>
  <si>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</si>
  <si>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</si>
  <si>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</si>
  <si>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</si>
  <si>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</si>
  <si>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</si>
  <si>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</si>
  <si>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</si>
  <si>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</si>
  <si>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</si>
  <si>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</si>
  <si>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</si>
  <si>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</si>
  <si>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</si>
  <si>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</si>
  <si>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</si>
  <si>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</si>
  <si>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</si>
  <si>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</si>
  <si>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</si>
  <si>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</si>
  <si>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</si>
  <si>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</si>
  <si>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</si>
  <si>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</si>
  <si>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</si>
  <si>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</si>
  <si>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</si>
  <si>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</si>
  <si>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</si>
  <si>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</si>
  <si>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</si>
  <si>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</si>
  <si>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</si>
  <si>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</si>
  <si>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</si>
  <si>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</si>
  <si>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</si>
  <si>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</si>
  <si>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</si>
  <si>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</si>
  <si>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</si>
  <si>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</si>
  <si>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</si>
  <si>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</si>
  <si>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</si>
  <si>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</si>
  <si>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</si>
  <si>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</si>
  <si>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</si>
  <si>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</si>
  <si>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</si>
  <si>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</si>
  <si>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</si>
  <si>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</si>
  <si>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</si>
  <si>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</si>
  <si>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</si>
  <si>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</si>
  <si>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</si>
  <si>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</si>
  <si>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</si>
  <si>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</si>
  <si>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</si>
  <si>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</si>
  <si>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</si>
  <si>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</si>
  <si>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</si>
  <si>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</si>
  <si>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</si>
  <si>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</si>
  <si>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</si>
  <si>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</si>
  <si>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</si>
  <si>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</si>
  <si>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</si>
  <si>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</si>
  <si>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</si>
  <si>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</si>
  <si>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</si>
  <si>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</si>
  <si>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</si>
  <si>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</si>
  <si>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</si>
  <si>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</si>
  <si>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</si>
  <si>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</si>
  <si>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</si>
  <si>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</si>
  <si>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</si>
  <si>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</si>
  <si>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</si>
  <si>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</si>
  <si>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</si>
  <si>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</si>
  <si>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</si>
  <si>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</si>
  <si>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</si>
  <si>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</si>
  <si>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</si>
  <si>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</si>
  <si>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</si>
  <si>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</si>
  <si>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</si>
  <si>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</si>
  <si>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</si>
  <si>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</si>
  <si>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</si>
  <si>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</si>
  <si>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</si>
  <si>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</si>
  <si>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</si>
  <si>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</si>
  <si>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</si>
  <si>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</si>
  <si>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</si>
  <si>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</si>
  <si>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</si>
  <si>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</si>
  <si>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</si>
  <si>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</si>
  <si>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</si>
  <si>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</si>
  <si>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</si>
  <si>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</si>
  <si>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</si>
  <si>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</si>
  <si>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</si>
  <si>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</si>
  <si>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</si>
  <si>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</si>
  <si>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</si>
  <si>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</si>
  <si>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</si>
  <si>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</si>
  <si>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</si>
  <si>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</si>
  <si>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</si>
  <si>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</si>
  <si>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</si>
  <si>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</si>
  <si>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</si>
  <si>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</si>
  <si>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</si>
  <si>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</si>
  <si>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</si>
  <si>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</si>
  <si>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</si>
  <si>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</si>
  <si>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</si>
  <si>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</si>
  <si>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</si>
  <si>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</si>
  <si>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</si>
  <si>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</si>
  <si>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</si>
  <si>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</si>
  <si>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</si>
  <si>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</si>
  <si>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</si>
  <si>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</si>
  <si>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</si>
  <si>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</si>
  <si>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</si>
  <si>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</si>
  <si>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</si>
  <si>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</si>
  <si>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</si>
  <si>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</si>
  <si>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</si>
  <si>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</si>
  <si>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</si>
  <si>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</si>
  <si>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</si>
  <si>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</si>
  <si>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</si>
  <si>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</si>
  <si>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</si>
  <si>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</si>
  <si>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</si>
  <si>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</si>
  <si>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</si>
  <si>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</si>
  <si>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</si>
  <si>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</si>
  <si>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</si>
  <si>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</si>
  <si>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</si>
  <si>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</si>
  <si>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</si>
  <si>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</si>
  <si>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</si>
  <si>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</si>
  <si>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</si>
  <si>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</si>
  <si>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</si>
  <si>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</si>
  <si>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</si>
  <si>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</si>
  <si>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</si>
  <si>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</si>
  <si>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</si>
  <si>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</si>
  <si>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</si>
  <si>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</si>
  <si>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</si>
  <si>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</si>
  <si>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</si>
  <si>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</si>
  <si>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</si>
  <si>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</si>
  <si>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</si>
  <si>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</si>
  <si>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</si>
  <si>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</si>
  <si>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</si>
  <si>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</si>
  <si>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</si>
  <si>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</si>
  <si>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</si>
  <si>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</si>
  <si>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</si>
  <si>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</si>
  <si>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</si>
  <si>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</si>
  <si>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</si>
  <si>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</si>
  <si>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</si>
  <si>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</si>
  <si>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</si>
  <si>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</si>
  <si>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</si>
  <si>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</si>
  <si>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</si>
  <si>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</si>
  <si>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</si>
  <si>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</si>
  <si>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</si>
  <si>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</si>
  <si>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</si>
  <si>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</si>
  <si>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</si>
  <si>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</si>
  <si>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</si>
  <si>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</si>
  <si>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</si>
  <si>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</si>
  <si>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</si>
  <si>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</si>
  <si>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</si>
  <si>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</si>
  <si>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</si>
  <si>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</si>
  <si>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</si>
  <si>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</si>
  <si>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</si>
  <si>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</si>
  <si>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</si>
  <si>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</si>
  <si>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</si>
  <si>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</si>
  <si>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</si>
  <si>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</si>
  <si>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</si>
  <si>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</si>
  <si>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</si>
  <si>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</si>
  <si>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</si>
  <si>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</si>
  <si>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</si>
  <si>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</si>
  <si>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</si>
  <si>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</si>
  <si>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</si>
  <si>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</si>
  <si>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</si>
  <si>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</si>
  <si>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</si>
  <si>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</si>
  <si>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</si>
  <si>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</si>
  <si>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</si>
  <si>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</si>
  <si>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</si>
  <si>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</si>
  <si>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</si>
  <si>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</si>
  <si>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</si>
  <si>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</si>
  <si>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</si>
  <si>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</si>
  <si>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</si>
  <si>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</si>
  <si>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</si>
  <si>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</si>
  <si>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</si>
  <si>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</si>
  <si>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</si>
  <si>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</si>
  <si>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</si>
  <si>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</si>
  <si>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</si>
  <si>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</si>
  <si>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</si>
  <si>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</si>
  <si>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</si>
  <si>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</si>
  <si>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</si>
  <si>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</si>
  <si>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</si>
  <si>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</si>
  <si>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</si>
  <si>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</si>
  <si>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</si>
  <si>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</si>
  <si>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</si>
  <si>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</si>
  <si>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</si>
  <si>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</si>
  <si>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</si>
  <si>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</si>
  <si>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</si>
  <si>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</si>
  <si>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</si>
  <si>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</si>
  <si>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</si>
  <si>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</si>
  <si>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</si>
  <si>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</si>
  <si>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</si>
  <si>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</si>
  <si>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</si>
  <si>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</si>
  <si>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</si>
  <si>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</si>
  <si>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</si>
  <si>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</si>
  <si>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</si>
  <si>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</si>
  <si>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</si>
  <si>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</si>
  <si>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</si>
  <si>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</si>
  <si>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</si>
  <si>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</si>
  <si>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</si>
  <si>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</si>
  <si>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</si>
  <si>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</si>
  <si>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</si>
  <si>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</si>
  <si>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</si>
  <si>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</si>
  <si>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</si>
  <si>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</si>
  <si>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</si>
  <si>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</si>
  <si>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</si>
  <si>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</si>
  <si>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</si>
  <si>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</si>
  <si>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</si>
  <si>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</si>
  <si>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</si>
  <si>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</si>
  <si>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</si>
  <si>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</si>
  <si>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</si>
  <si>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</si>
  <si>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</si>
  <si>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</si>
  <si>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</si>
  <si>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</si>
  <si>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</si>
  <si>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</si>
  <si>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</si>
  <si>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</si>
  <si>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</si>
  <si>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</si>
  <si>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</si>
  <si>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</si>
  <si>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</si>
  <si>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</si>
  <si>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</si>
  <si>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</si>
  <si>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</si>
  <si>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</si>
  <si>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</si>
  <si>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</si>
  <si>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</si>
  <si>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</si>
  <si>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</si>
  <si>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</si>
  <si>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</si>
  <si>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</si>
  <si>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</si>
  <si>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</si>
  <si>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</si>
  <si>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</si>
  <si>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</si>
  <si>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</si>
  <si>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</si>
  <si>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</si>
  <si>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</si>
  <si>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</si>
  <si>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</si>
  <si>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</si>
  <si>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</si>
  <si>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</si>
  <si>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</si>
  <si>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</si>
  <si>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</si>
  <si>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</si>
  <si>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</si>
  <si>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</si>
  <si>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</si>
  <si>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</si>
  <si>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</si>
  <si>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</si>
  <si>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</si>
  <si>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</si>
  <si>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</si>
  <si>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</si>
  <si>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</si>
  <si>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</si>
  <si>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</si>
  <si>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</si>
  <si>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</si>
  <si>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</si>
  <si>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</si>
  <si>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</si>
  <si>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</si>
  <si>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</si>
  <si>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</si>
  <si>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</si>
  <si>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</si>
  <si>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</si>
  <si>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</si>
  <si>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</si>
  <si>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</si>
  <si>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</si>
  <si>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</si>
  <si>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</si>
  <si>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</si>
  <si>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</si>
  <si>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</si>
  <si>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</si>
  <si>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</si>
  <si>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</si>
  <si>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</si>
  <si>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</si>
  <si>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</si>
  <si>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</si>
  <si>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</si>
  <si>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</si>
  <si>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</si>
  <si>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</si>
  <si>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</si>
  <si>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</si>
  <si>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</si>
  <si>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</si>
  <si>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</si>
  <si>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</si>
  <si>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</si>
  <si>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</si>
  <si>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</si>
  <si>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</si>
  <si>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</si>
  <si>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</si>
  <si>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</si>
  <si>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</si>
  <si>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</si>
  <si>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</si>
  <si>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</si>
  <si>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</si>
  <si>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</si>
  <si>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</si>
  <si>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</si>
  <si>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</si>
  <si>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</si>
  <si>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</si>
  <si>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</si>
  <si>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</si>
  <si>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</si>
  <si>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</si>
  <si>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</si>
  <si>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</si>
  <si>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</si>
  <si>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</si>
  <si>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</si>
  <si>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</si>
  <si>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</si>
  <si>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</si>
  <si>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</si>
  <si>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</si>
  <si>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</si>
  <si>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</si>
  <si>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</si>
  <si>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</si>
  <si>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</si>
  <si>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</si>
  <si>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</si>
  <si>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</si>
  <si>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</si>
  <si>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</si>
  <si>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</si>
  <si>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</si>
  <si>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</si>
  <si>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</si>
  <si>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</si>
  <si>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</si>
  <si>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</si>
  <si>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</si>
  <si>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</si>
  <si>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</si>
  <si>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</si>
  <si>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</si>
  <si>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</si>
  <si>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</si>
  <si>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</si>
  <si>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</si>
  <si>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</si>
  <si>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</si>
  <si>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</si>
  <si>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</si>
  <si>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</si>
  <si>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</si>
  <si>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</si>
  <si>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</si>
  <si>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</si>
  <si>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</si>
  <si>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</si>
  <si>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</si>
  <si>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</si>
  <si>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</si>
  <si>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</si>
  <si>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</si>
  <si>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</si>
  <si>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</si>
  <si>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</si>
  <si>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</si>
  <si>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</si>
  <si>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</si>
  <si>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</si>
  <si>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</si>
  <si>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</si>
  <si>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</si>
  <si>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</si>
  <si>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</si>
  <si>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</si>
  <si>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</si>
  <si>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</si>
  <si>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</si>
  <si>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</si>
  <si>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</si>
  <si>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</si>
  <si>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</si>
  <si>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</si>
  <si>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</si>
  <si>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</si>
  <si>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</si>
  <si>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</si>
  <si>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</si>
  <si>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</si>
  <si>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</si>
  <si>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</si>
  <si>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</si>
  <si>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</si>
  <si>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</si>
  <si>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</si>
  <si>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</si>
  <si>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</si>
  <si>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</si>
  <si>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</si>
  <si>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</si>
  <si>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</si>
  <si>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</si>
  <si>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</si>
  <si>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</si>
  <si>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</si>
  <si>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</si>
  <si>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</si>
  <si>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</si>
  <si>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</si>
  <si>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</si>
  <si>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</si>
  <si>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</si>
  <si>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</si>
  <si>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</si>
  <si>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</si>
  <si>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</si>
  <si>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</si>
  <si>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</si>
  <si>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</si>
  <si>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</si>
  <si>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</si>
  <si>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</si>
  <si>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</si>
  <si>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</si>
  <si>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</si>
  <si>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</si>
  <si>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</si>
  <si>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</si>
  <si>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</si>
  <si>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</si>
  <si>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</si>
  <si>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</si>
  <si>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</si>
  <si>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</si>
  <si>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</si>
  <si>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</si>
  <si>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</si>
  <si>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</si>
  <si>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</si>
  <si>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</si>
  <si>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</si>
  <si>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</si>
  <si>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</si>
  <si>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</si>
  <si>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</si>
  <si>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</si>
  <si>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</si>
  <si>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</si>
  <si>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</si>
  <si>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</si>
  <si>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</si>
  <si>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</si>
  <si>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</si>
  <si>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</si>
  <si>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</si>
  <si>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</si>
  <si>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</si>
  <si>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</si>
  <si>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</si>
  <si>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</si>
  <si>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</si>
  <si>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</si>
  <si>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</si>
  <si>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</si>
  <si>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</si>
  <si>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</si>
  <si>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</si>
  <si>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</si>
  <si>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</si>
  <si>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</si>
  <si>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</si>
  <si>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</si>
  <si>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</si>
  <si>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</si>
  <si>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</si>
  <si>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</si>
  <si>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</si>
  <si>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</si>
  <si>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</si>
  <si>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</si>
  <si>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</si>
  <si>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</si>
  <si>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</si>
  <si>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</si>
  <si>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</si>
  <si>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</si>
  <si>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</si>
  <si>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</si>
  <si>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</si>
  <si>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</si>
  <si>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</si>
  <si>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</si>
  <si>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</si>
  <si>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</si>
  <si>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</si>
  <si>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</si>
  <si>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</si>
  <si>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</si>
  <si>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</si>
  <si>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</si>
  <si>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</si>
  <si>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</si>
  <si>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</si>
  <si>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</si>
  <si>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</si>
  <si>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</si>
  <si>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</si>
  <si>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</si>
  <si>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</si>
  <si>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</si>
  <si>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</si>
  <si>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</si>
  <si>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</si>
  <si>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</si>
  <si>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</si>
  <si>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</si>
  <si>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</si>
  <si>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</si>
  <si>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</si>
  <si>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</si>
  <si>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</si>
  <si>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</si>
  <si>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</si>
  <si>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</si>
  <si>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</si>
  <si>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</si>
  <si>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</si>
  <si>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</si>
  <si>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</si>
  <si>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</si>
  <si>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</si>
  <si>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</si>
  <si>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</si>
  <si>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</si>
  <si>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</si>
  <si>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</si>
  <si>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</si>
  <si>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</si>
  <si>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</si>
  <si>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</si>
  <si>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</si>
  <si>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</si>
  <si>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</si>
  <si>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</si>
  <si>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</si>
  <si>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</si>
  <si>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</si>
  <si>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</si>
  <si>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</si>
  <si>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</si>
  <si>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</si>
  <si>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</si>
  <si>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</si>
  <si>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</si>
  <si>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</si>
  <si>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</si>
  <si>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</si>
  <si>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</si>
  <si>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</si>
  <si>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</si>
  <si>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</si>
  <si>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</si>
  <si>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</si>
  <si>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</si>
  <si>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</si>
  <si>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</si>
  <si>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</si>
  <si>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</si>
  <si>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</si>
  <si>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</si>
  <si>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</si>
  <si>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</si>
  <si>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</si>
  <si>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</si>
  <si>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</si>
  <si>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</si>
  <si>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</si>
  <si>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</si>
  <si>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</si>
  <si>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</si>
  <si>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</si>
  <si>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</si>
  <si>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</si>
  <si>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</si>
  <si>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</si>
  <si>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</si>
  <si>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</si>
  <si>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</si>
  <si>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</si>
  <si>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</si>
  <si>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</si>
  <si>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</si>
  <si>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</si>
  <si>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</si>
  <si>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</si>
  <si>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</si>
  <si>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</si>
  <si>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</si>
  <si>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</si>
  <si>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</si>
  <si>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</si>
  <si>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</si>
  <si>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</si>
  <si>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</si>
  <si>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</si>
  <si>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</si>
  <si>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</si>
  <si>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</si>
  <si>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</si>
  <si>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</si>
  <si>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</si>
  <si>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</si>
  <si>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</si>
  <si>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</si>
  <si>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</si>
  <si>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</si>
  <si>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</si>
  <si>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</si>
  <si>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</si>
  <si>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</si>
  <si>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</si>
  <si>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</si>
  <si>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</si>
  <si>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</si>
  <si>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</si>
  <si>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</si>
  <si>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</si>
  <si>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</si>
  <si>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</si>
  <si>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</si>
  <si>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</si>
  <si>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</si>
  <si>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</si>
  <si>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</si>
  <si>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</si>
  <si>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</si>
  <si>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</si>
  <si>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</si>
  <si>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</si>
  <si>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</si>
  <si>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</si>
  <si>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</si>
  <si>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</si>
  <si>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</si>
  <si>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</si>
  <si>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</si>
  <si>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</si>
  <si>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</si>
  <si>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</si>
  <si>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</si>
  <si>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</si>
  <si>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</si>
  <si>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</si>
  <si>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</si>
  <si>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</si>
  <si>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</si>
  <si>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</si>
  <si>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</si>
  <si>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</si>
  <si>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</si>
  <si>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</si>
  <si>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</si>
  <si>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</si>
  <si>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</si>
  <si>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</si>
  <si>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</si>
  <si>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</si>
  <si>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</si>
  <si>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</si>
  <si>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</si>
  <si>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</si>
  <si>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</si>
  <si>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</si>
  <si>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</si>
  <si>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</si>
  <si>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</si>
  <si>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</si>
  <si>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</si>
  <si>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</si>
  <si>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</si>
  <si>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</si>
  <si>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</si>
  <si>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</si>
  <si>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</si>
  <si>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</si>
  <si>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</si>
  <si>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</si>
  <si>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</si>
  <si>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</si>
  <si>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</si>
  <si>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</si>
  <si>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</si>
  <si>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</si>
  <si>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</si>
  <si>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</si>
  <si>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</si>
  <si>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</si>
  <si>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</si>
  <si>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</si>
  <si>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</si>
  <si>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</si>
  <si>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</si>
  <si>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</si>
  <si>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</si>
  <si>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</si>
  <si>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</si>
  <si>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</si>
  <si>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</si>
  <si>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</si>
  <si>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</si>
  <si>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</si>
  <si>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</si>
  <si>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</si>
  <si>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</si>
  <si>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</si>
  <si>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</si>
  <si>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</si>
  <si>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</si>
  <si>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</si>
  <si>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</si>
  <si>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</si>
  <si>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</si>
  <si>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</si>
  <si>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</si>
  <si>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</si>
  <si>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</si>
  <si>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</si>
  <si>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</si>
  <si>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</si>
  <si>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</si>
  <si>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</si>
  <si>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</si>
  <si>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</si>
  <si>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</si>
  <si>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</si>
  <si>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</si>
  <si>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</si>
  <si>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</si>
  <si>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</si>
  <si>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</si>
  <si>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</si>
  <si>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</si>
  <si>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</si>
  <si>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</si>
  <si>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</si>
  <si>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</si>
  <si>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</si>
  <si>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</si>
  <si>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</si>
  <si>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</si>
  <si>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</si>
  <si>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</si>
  <si>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</si>
  <si>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</si>
  <si>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</si>
  <si>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</si>
  <si>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</si>
  <si>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</si>
  <si>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</si>
  <si>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</si>
  <si>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</si>
  <si>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</si>
  <si>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</si>
  <si>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</si>
  <si>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</si>
  <si>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</si>
  <si>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</si>
  <si>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</si>
  <si>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</si>
  <si>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</si>
  <si>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</si>
  <si>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</si>
  <si>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</si>
  <si>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</si>
  <si>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</si>
  <si>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</si>
  <si>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</si>
  <si>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</si>
  <si>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</si>
  <si>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</si>
  <si>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</si>
  <si>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</si>
  <si>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</si>
  <si>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</si>
  <si>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</si>
  <si>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</si>
  <si>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</si>
  <si>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</si>
  <si>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</si>
  <si>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</si>
  <si>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</si>
  <si>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</si>
  <si>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</si>
  <si>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</si>
  <si>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</si>
  <si>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</si>
  <si>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</si>
  <si>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</si>
  <si>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</si>
  <si>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</si>
  <si>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</si>
  <si>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</si>
  <si>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</si>
  <si>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</si>
  <si>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</si>
  <si>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</si>
  <si>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</si>
  <si>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</si>
  <si>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</si>
  <si>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</si>
  <si>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</si>
  <si>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</si>
  <si>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</si>
  <si>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</si>
  <si>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</si>
  <si>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</si>
  <si>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</si>
  <si>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</si>
  <si>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</si>
  <si>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</si>
  <si>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</si>
  <si>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</si>
  <si>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</si>
  <si>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</si>
  <si>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</si>
  <si>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</si>
  <si>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</si>
  <si>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</si>
  <si>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</si>
  <si>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</si>
  <si>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</si>
  <si>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</si>
  <si>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</si>
  <si>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</si>
  <si>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</si>
  <si>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</si>
  <si>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</si>
  <si>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</si>
  <si>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</si>
  <si>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</si>
  <si>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</si>
  <si>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</si>
  <si>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</si>
  <si>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</si>
  <si>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</si>
  <si>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</si>
  <si>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</si>
  <si>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</si>
  <si>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</si>
  <si>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</si>
  <si>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</si>
  <si>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</si>
  <si>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</si>
  <si>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</si>
  <si>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</si>
  <si>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</si>
  <si>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</si>
  <si>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</si>
  <si>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</si>
  <si>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</si>
  <si>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</si>
  <si>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</si>
  <si>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</si>
  <si>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</si>
  <si>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</si>
  <si>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</si>
  <si>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</si>
  <si>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</si>
  <si>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</si>
  <si>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</si>
  <si>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</si>
  <si>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</si>
  <si>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</si>
  <si>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</si>
  <si>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</si>
  <si>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</si>
  <si>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</si>
  <si>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</si>
  <si>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</si>
  <si>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</si>
  <si>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</si>
  <si>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</si>
  <si>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</si>
  <si>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</si>
  <si>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</si>
  <si>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</si>
  <si>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</si>
  <si>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</si>
  <si>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</si>
  <si>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</si>
  <si>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</si>
  <si>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</si>
  <si>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</si>
  <si>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</si>
  <si>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</si>
  <si>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</si>
  <si>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</si>
  <si>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</si>
  <si>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</si>
  <si>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</si>
  <si>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</si>
  <si>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</si>
  <si>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</si>
  <si>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</si>
  <si>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</si>
  <si>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</si>
  <si>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</si>
  <si>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</si>
  <si>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</si>
  <si>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</si>
  <si>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</si>
  <si>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</si>
  <si>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</si>
  <si>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</si>
  <si>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</si>
  <si>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</si>
  <si>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</si>
  <si>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</si>
  <si>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</si>
  <si>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</si>
  <si>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</si>
  <si>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</si>
  <si>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</si>
  <si>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</si>
  <si>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</si>
  <si>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</si>
  <si>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</si>
  <si>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</si>
  <si>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</si>
  <si>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</si>
  <si>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</si>
  <si>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</si>
  <si>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</si>
  <si>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</si>
  <si>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</si>
  <si>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</si>
  <si>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</si>
  <si>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</si>
  <si>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</si>
  <si>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</si>
  <si>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</si>
  <si>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</si>
  <si>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</si>
  <si>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</si>
  <si>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</si>
  <si>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</si>
  <si>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</si>
  <si>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</si>
  <si>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</si>
  <si>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</si>
  <si>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</si>
  <si>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</si>
  <si>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</si>
  <si>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</si>
  <si>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</si>
  <si>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</si>
  <si>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</si>
  <si>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</si>
  <si>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</si>
  <si>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</si>
  <si>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</si>
  <si>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</si>
  <si>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</si>
  <si>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</si>
  <si>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</si>
  <si>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</si>
  <si>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</si>
  <si>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</si>
  <si>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</si>
  <si>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</si>
  <si>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</si>
  <si>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</si>
  <si>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</si>
  <si>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</si>
  <si>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</si>
  <si>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</si>
  <si>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</si>
  <si>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</si>
  <si>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</si>
  <si>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</si>
  <si>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</si>
  <si>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</si>
  <si>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</si>
  <si>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</si>
  <si>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</si>
  <si>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</si>
  <si>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</si>
  <si>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</si>
  <si>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</si>
  <si>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</si>
  <si>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</si>
  <si>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</si>
  <si>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</si>
  <si>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</si>
  <si>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</si>
  <si>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</si>
  <si>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</si>
  <si>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</si>
  <si>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</si>
  <si>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</si>
  <si>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</si>
  <si>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</si>
  <si>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</si>
  <si>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</si>
  <si>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</si>
  <si>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</si>
  <si>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</si>
  <si>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</si>
  <si>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</si>
  <si>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</si>
  <si>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</si>
  <si>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</si>
  <si>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</si>
  <si>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</si>
  <si>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</si>
  <si>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</si>
  <si>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</si>
  <si>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</si>
  <si>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</si>
  <si>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</si>
  <si>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</si>
  <si>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</si>
  <si>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</si>
  <si>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</si>
  <si>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</si>
  <si>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</si>
  <si>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</si>
  <si>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</si>
  <si>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</si>
  <si>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</si>
  <si>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</si>
  <si>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</si>
  <si>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</si>
  <si>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</si>
  <si>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</si>
  <si>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</si>
  <si>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</si>
  <si>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</si>
  <si>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</si>
  <si>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</si>
  <si>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</si>
  <si>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</si>
  <si>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</si>
  <si>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</si>
  <si>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</si>
  <si>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</si>
  <si>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</si>
  <si>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</si>
  <si>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</si>
  <si>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</si>
  <si>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</si>
  <si>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</si>
  <si>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</si>
  <si>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</si>
  <si>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</si>
  <si>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</si>
  <si>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</si>
  <si>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</si>
  <si>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</si>
  <si>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</si>
  <si>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</si>
  <si>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</si>
  <si>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</si>
  <si>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</si>
  <si>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</si>
  <si>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</si>
  <si>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</si>
  <si>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</si>
  <si>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</si>
  <si>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</si>
  <si>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</si>
  <si>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</si>
  <si>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</si>
  <si>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</si>
  <si>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</si>
  <si>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</si>
  <si>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</si>
  <si>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</si>
  <si>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</si>
  <si>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</si>
  <si>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</si>
  <si>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</si>
  <si>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</si>
  <si>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</si>
  <si>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</si>
  <si>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</si>
  <si>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</si>
  <si>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</si>
  <si>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</si>
  <si>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</si>
  <si>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</si>
  <si>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</si>
  <si>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</si>
  <si>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</si>
  <si>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</si>
  <si>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</si>
  <si>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</si>
  <si>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</si>
  <si>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</si>
  <si>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</si>
  <si>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</si>
  <si>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</si>
  <si>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</si>
  <si>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</si>
  <si>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</si>
  <si>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</si>
  <si>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</si>
  <si>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</si>
  <si>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</si>
  <si>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</si>
  <si>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</si>
  <si>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</si>
  <si>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</si>
  <si>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</si>
  <si>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</si>
  <si>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</si>
  <si>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</si>
  <si>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</si>
  <si>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</si>
  <si>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</si>
  <si>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</si>
  <si>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</si>
  <si>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</si>
  <si>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</si>
  <si>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</si>
  <si>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</si>
  <si>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</si>
  <si>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</si>
  <si>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</si>
  <si>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</si>
  <si>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</si>
  <si>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</si>
  <si>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</si>
  <si>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</si>
  <si>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</si>
  <si>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</si>
  <si>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</si>
  <si>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</si>
  <si>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</si>
  <si>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</si>
  <si>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</si>
  <si>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</si>
  <si>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</si>
  <si>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</si>
  <si>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</si>
  <si>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</si>
  <si>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</si>
  <si>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</si>
  <si>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</si>
  <si>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</si>
  <si>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</si>
  <si>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</si>
  <si>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</si>
  <si>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</si>
  <si>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</si>
  <si>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</si>
  <si>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</si>
  <si>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</si>
  <si>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</si>
  <si>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</si>
  <si>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</si>
  <si>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</si>
  <si>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</si>
  <si>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</si>
  <si>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</si>
  <si>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</si>
  <si>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</si>
  <si>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</si>
  <si>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</si>
  <si>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</si>
  <si>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</si>
  <si>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</si>
  <si>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</si>
  <si>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</si>
  <si>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</si>
  <si>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</si>
  <si>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</si>
  <si>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</si>
  <si>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</si>
  <si>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</si>
  <si>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</si>
  <si>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</si>
  <si>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</si>
  <si>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</si>
  <si>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</si>
  <si>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</si>
  <si>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</si>
  <si>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</si>
  <si>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</si>
  <si>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</si>
  <si>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</si>
  <si>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</si>
  <si>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</si>
  <si>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</si>
  <si>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</si>
  <si>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</si>
  <si>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</si>
  <si>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</si>
  <si>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</si>
  <si>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</si>
  <si>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</si>
  <si>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</si>
  <si>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</si>
  <si>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</si>
  <si>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</si>
  <si>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</si>
  <si>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</si>
  <si>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</si>
  <si>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</si>
  <si>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</si>
  <si>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</si>
  <si>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</si>
  <si>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</si>
  <si>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</si>
  <si>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</si>
  <si>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</si>
  <si>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</si>
  <si>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</si>
  <si>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</si>
  <si>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</si>
  <si>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</si>
  <si>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</si>
  <si>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</si>
  <si>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</si>
  <si>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</si>
  <si>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</si>
  <si>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</si>
  <si>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</si>
  <si>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</si>
  <si>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</si>
  <si>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</si>
  <si>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</si>
  <si>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</si>
  <si>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</si>
  <si>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</si>
  <si>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</si>
  <si>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</si>
  <si>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</si>
  <si>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</si>
  <si>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</si>
  <si>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</si>
  <si>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</si>
  <si>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</si>
  <si>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</si>
  <si>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</si>
  <si>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</si>
  <si>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</si>
  <si>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</si>
  <si>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</si>
  <si>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</si>
  <si>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</si>
  <si>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</si>
  <si>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</si>
  <si>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</si>
  <si>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</si>
  <si>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</si>
  <si>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</si>
  <si>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</si>
  <si>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</si>
  <si>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</si>
  <si>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</si>
  <si>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</si>
  <si>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</si>
  <si>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</si>
  <si>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</si>
  <si>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</si>
  <si>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</si>
  <si>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</si>
  <si>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</si>
  <si>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</si>
  <si>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</si>
  <si>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</si>
  <si>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</si>
  <si>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</si>
  <si>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</si>
  <si>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</si>
  <si>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</si>
  <si>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</si>
  <si>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</si>
  <si>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</si>
  <si>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</si>
  <si>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</si>
  <si>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</si>
  <si>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</si>
  <si>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</si>
  <si>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</si>
  <si>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</si>
  <si>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</si>
  <si>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</si>
  <si>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</si>
  <si>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</si>
  <si>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</si>
  <si>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</si>
  <si>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</si>
  <si>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</si>
  <si>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</si>
  <si>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</si>
  <si>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</si>
  <si>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</si>
  <si>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</si>
  <si>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</si>
  <si>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</si>
  <si>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</si>
  <si>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</si>
  <si>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</si>
  <si>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</si>
  <si>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</si>
  <si>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</si>
  <si>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</si>
  <si>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</si>
  <si>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</si>
  <si>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</si>
  <si>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</si>
  <si>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</si>
  <si>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</si>
  <si>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</si>
  <si>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</si>
  <si>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</si>
  <si>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</si>
  <si>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</si>
  <si>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</si>
  <si>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</si>
  <si>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</si>
  <si>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</si>
  <si>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</si>
  <si>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</si>
  <si>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</si>
  <si>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</si>
  <si>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</si>
  <si>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</si>
  <si>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</si>
  <si>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</si>
  <si>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</si>
  <si>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</si>
  <si>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</si>
  <si>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</si>
  <si>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</si>
  <si>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</si>
  <si>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</si>
  <si>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</si>
  <si>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</si>
  <si>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</si>
  <si>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</si>
  <si>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</si>
  <si>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</si>
  <si>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</si>
  <si>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</si>
  <si>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</si>
  <si>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</si>
  <si>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</si>
  <si>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</si>
  <si>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</si>
  <si>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</si>
  <si>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</si>
  <si>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</si>
  <si>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</si>
  <si>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</si>
  <si>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</si>
  <si>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</si>
  <si>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</si>
  <si>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</si>
  <si>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</si>
  <si>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</si>
  <si>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</si>
  <si>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</si>
  <si>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</si>
  <si>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</si>
  <si>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</si>
  <si>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</si>
  <si>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</si>
  <si>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</si>
  <si>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</si>
  <si>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</si>
  <si>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</si>
  <si>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</si>
  <si>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</si>
  <si>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</si>
  <si>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</si>
  <si>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</si>
  <si>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</si>
  <si>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</si>
  <si>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</si>
  <si>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</si>
  <si>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</si>
  <si>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</si>
  <si>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</si>
  <si>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</si>
  <si>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</si>
  <si>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</si>
  <si>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</si>
  <si>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</si>
  <si>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</si>
  <si>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</si>
  <si>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</si>
  <si>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</si>
  <si>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</si>
  <si>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</si>
  <si>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</si>
  <si>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</si>
  <si>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</si>
  <si>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</si>
  <si>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</si>
  <si>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</si>
  <si>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</si>
  <si>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</si>
  <si>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</si>
  <si>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</si>
  <si>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</si>
  <si>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</si>
  <si>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</si>
  <si>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</si>
  <si>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</si>
  <si>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</si>
  <si>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</si>
  <si>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</si>
  <si>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</si>
  <si>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</si>
  <si>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</si>
  <si>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</si>
  <si>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</si>
  <si>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</si>
  <si>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</si>
  <si>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</si>
  <si>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</si>
  <si>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</si>
  <si>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</si>
  <si>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</si>
  <si>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</si>
  <si>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</si>
  <si>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</si>
  <si>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</si>
  <si>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</si>
  <si>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</si>
  <si>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</si>
  <si>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</si>
  <si>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</si>
  <si>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</si>
  <si>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</si>
  <si>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</si>
  <si>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</si>
  <si>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</si>
  <si>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</si>
  <si>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</si>
  <si>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</si>
  <si>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</si>
  <si>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</si>
  <si>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</si>
  <si>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</si>
  <si>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</si>
  <si>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</si>
  <si>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</si>
  <si>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</si>
  <si>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</si>
  <si>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</si>
  <si>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</si>
  <si>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</si>
  <si>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</si>
  <si>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</si>
  <si>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</si>
  <si>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</si>
  <si>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</si>
  <si>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</si>
  <si>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</si>
  <si>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</si>
  <si>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</si>
  <si>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</si>
  <si>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</si>
  <si>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</si>
  <si>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</si>
  <si>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</si>
  <si>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</si>
  <si>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</si>
  <si>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</si>
  <si>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</si>
  <si>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</si>
  <si>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</si>
  <si>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</si>
  <si>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</si>
  <si>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</si>
  <si>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</si>
  <si>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</si>
  <si>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</si>
  <si>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</si>
  <si>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</si>
  <si>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</si>
  <si>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</si>
  <si>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</si>
  <si>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</si>
  <si>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</si>
  <si>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</si>
  <si>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</si>
  <si>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</si>
  <si>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</si>
  <si>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</si>
  <si>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</si>
  <si>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</si>
  <si>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</si>
  <si>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</si>
  <si>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</si>
  <si>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</si>
  <si>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</si>
  <si>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</si>
  <si>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</si>
  <si>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</si>
  <si>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</si>
  <si>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</si>
  <si>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</si>
  <si>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</si>
  <si>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</si>
  <si>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</si>
  <si>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</si>
  <si>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</si>
  <si>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</si>
  <si>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</si>
  <si>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</si>
  <si>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</si>
  <si>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</si>
  <si>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</si>
  <si>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</si>
  <si>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</si>
  <si>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</si>
  <si>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</si>
  <si>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</si>
  <si>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</si>
  <si>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</si>
  <si>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</si>
  <si>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</si>
  <si>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</si>
  <si>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</si>
  <si>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</si>
  <si>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</si>
  <si>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</si>
  <si>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</si>
  <si>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</si>
  <si>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</si>
  <si>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</si>
  <si>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</si>
  <si>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</si>
  <si>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</si>
  <si>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</si>
  <si>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</si>
  <si>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</si>
  <si>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</si>
  <si>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</si>
  <si>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</si>
  <si>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</si>
  <si>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</si>
  <si>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</si>
  <si>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</si>
  <si>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</si>
  <si>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</si>
  <si>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</si>
  <si>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</si>
  <si>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</si>
  <si>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</si>
  <si>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</si>
  <si>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</si>
  <si>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</si>
  <si>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</si>
  <si>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</si>
  <si>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</si>
  <si>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</si>
  <si>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</si>
  <si>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</si>
  <si>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</si>
  <si>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</si>
  <si>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</si>
  <si>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</si>
  <si>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</si>
  <si>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</si>
  <si>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</si>
  <si>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</si>
  <si>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</si>
  <si>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</si>
  <si>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</si>
  <si>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</si>
  <si>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</si>
  <si>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</si>
  <si>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</si>
  <si>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</si>
  <si>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</si>
  <si>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</si>
  <si>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</si>
  <si>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</si>
  <si>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</si>
  <si>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</si>
  <si>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</si>
  <si>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</si>
  <si>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</si>
  <si>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</si>
  <si>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</si>
  <si>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</si>
  <si>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</si>
  <si>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</si>
  <si>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</si>
  <si>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</si>
  <si>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</si>
  <si>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</si>
  <si>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</si>
  <si>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</si>
  <si>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</si>
  <si>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</si>
  <si>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</si>
  <si>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</si>
  <si>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</si>
  <si>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</si>
  <si>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</si>
  <si>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</si>
  <si>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</si>
  <si>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</si>
  <si>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</si>
  <si>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</si>
  <si>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</si>
  <si>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</si>
  <si>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</si>
  <si>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</si>
  <si>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</si>
  <si>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</si>
  <si>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</si>
  <si>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</si>
  <si>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</si>
  <si>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</si>
  <si>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</si>
  <si>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</si>
  <si>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</si>
  <si>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</si>
  <si>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</si>
  <si>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</si>
  <si>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</si>
  <si>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</si>
  <si>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</si>
  <si>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</si>
  <si>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</si>
  <si>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</si>
  <si>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</si>
  <si>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</si>
  <si>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</si>
  <si>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</si>
  <si>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</si>
  <si>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</si>
  <si>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</si>
  <si>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</si>
  <si>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</si>
  <si>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</si>
  <si>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</si>
  <si>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</si>
  <si>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</si>
  <si>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</si>
  <si>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</si>
  <si>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</si>
  <si>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</si>
  <si>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</si>
  <si>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</si>
  <si>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</si>
  <si>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</si>
  <si>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</si>
  <si>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</si>
  <si>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</si>
  <si>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</si>
  <si>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</si>
  <si>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</si>
  <si>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</si>
  <si>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</si>
  <si>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</si>
  <si>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</si>
  <si>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</si>
  <si>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</si>
  <si>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</si>
  <si>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</si>
  <si>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</si>
  <si>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</si>
  <si>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</si>
  <si>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</si>
  <si>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</si>
  <si>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</si>
  <si>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</si>
  <si>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</si>
  <si>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</si>
  <si>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</si>
  <si>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</si>
  <si>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</si>
  <si>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</si>
  <si>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</si>
  <si>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</si>
  <si>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</si>
  <si>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</si>
  <si>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</si>
  <si>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</si>
  <si>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</si>
  <si>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</si>
  <si>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</si>
  <si>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</si>
  <si>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</si>
  <si>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</si>
  <si>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</si>
  <si>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</si>
  <si>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</si>
  <si>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</si>
  <si>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</si>
  <si>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</si>
  <si>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</si>
  <si>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</si>
  <si>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</si>
  <si>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</si>
  <si>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</si>
  <si>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</si>
  <si>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</si>
  <si>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</si>
  <si>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</si>
  <si>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</si>
  <si>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</si>
  <si>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</si>
  <si>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</si>
  <si>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</si>
  <si>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</si>
  <si>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</si>
  <si>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</si>
  <si>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</si>
  <si>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</si>
  <si>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</si>
  <si>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</si>
  <si>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</si>
  <si>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</si>
  <si>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</si>
  <si>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</si>
  <si>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</si>
  <si>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</si>
  <si>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</si>
  <si>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</si>
  <si>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</si>
  <si>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</si>
  <si>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</si>
  <si>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</si>
  <si>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</si>
  <si>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</si>
  <si>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</si>
  <si>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</si>
  <si>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</si>
  <si>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</si>
  <si>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</si>
  <si>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</si>
  <si>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</si>
  <si>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</si>
  <si>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</si>
  <si>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</si>
  <si>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</si>
  <si>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</si>
  <si>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</si>
  <si>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</si>
  <si>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</si>
  <si>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</si>
  <si>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</si>
  <si>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</si>
  <si>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</si>
  <si>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</si>
  <si>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</si>
  <si>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</si>
  <si>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</si>
  <si>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</si>
  <si>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</si>
  <si>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</si>
  <si>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</si>
  <si>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</si>
  <si>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</si>
  <si>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</si>
  <si>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</si>
  <si>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</si>
  <si>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</si>
  <si>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</si>
  <si>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</si>
  <si>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</si>
  <si>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</si>
  <si>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</si>
  <si>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</si>
  <si>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</si>
  <si>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</si>
  <si>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</si>
  <si>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</si>
  <si>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</si>
  <si>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</si>
  <si>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</si>
  <si>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</si>
  <si>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</si>
  <si>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</si>
  <si>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</si>
  <si>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</si>
  <si>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</si>
  <si>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</si>
  <si>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</si>
  <si>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</si>
  <si>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</si>
  <si>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</si>
  <si>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</si>
  <si>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</si>
  <si>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</si>
  <si>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</si>
  <si>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</si>
  <si>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</si>
  <si>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</si>
  <si>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</si>
  <si>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</si>
  <si>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</si>
  <si>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</si>
  <si>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</si>
  <si>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</si>
  <si>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</si>
  <si>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</si>
  <si>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</si>
  <si>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</si>
  <si>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</si>
  <si>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</si>
  <si>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</si>
  <si>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</si>
  <si>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</si>
  <si>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</si>
  <si>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</si>
  <si>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</si>
  <si>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</si>
  <si>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</si>
  <si>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</si>
  <si>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</si>
  <si>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</si>
  <si>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</si>
  <si>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</si>
  <si>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</si>
  <si>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</si>
  <si>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</si>
  <si>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</si>
  <si>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</si>
  <si>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</si>
  <si>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</si>
  <si>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</si>
  <si>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</si>
  <si>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</si>
  <si>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</si>
  <si>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</si>
  <si>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</si>
  <si>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</si>
  <si>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</si>
  <si>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</si>
  <si>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</si>
  <si>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</si>
  <si>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</si>
  <si>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</si>
  <si>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</si>
  <si>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</si>
  <si>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</si>
  <si>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</si>
  <si>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</si>
  <si>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</si>
  <si>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</si>
  <si>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</si>
  <si>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</si>
  <si>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</si>
  <si>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</si>
  <si>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</si>
  <si>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</si>
  <si>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</si>
  <si>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</si>
  <si>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</si>
  <si>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</si>
  <si>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</si>
  <si>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</si>
  <si>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</si>
  <si>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</si>
  <si>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</si>
  <si>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</si>
  <si>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</si>
  <si>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</si>
  <si>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</si>
  <si>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</si>
  <si>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</si>
  <si>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</si>
  <si>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</si>
  <si>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</si>
  <si>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</si>
  <si>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</si>
  <si>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</si>
  <si>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</si>
  <si>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</si>
  <si>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</si>
  <si>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</si>
  <si>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</si>
  <si>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</si>
  <si>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</si>
  <si>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</si>
  <si>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</si>
  <si>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</si>
  <si>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</si>
  <si>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</si>
  <si>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</si>
  <si>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</si>
  <si>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</si>
  <si>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</si>
  <si>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</si>
  <si>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</si>
  <si>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</si>
  <si>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</si>
  <si>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</si>
  <si>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</si>
  <si>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</si>
  <si>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</si>
  <si>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</si>
  <si>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</si>
  <si>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</si>
  <si>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</si>
  <si>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</si>
  <si>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</si>
  <si>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</si>
  <si>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</si>
  <si>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</si>
  <si>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</si>
  <si>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</si>
  <si>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</si>
  <si>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</si>
  <si>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</si>
  <si>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</si>
  <si>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</si>
  <si>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</si>
  <si>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</si>
  <si>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</si>
  <si>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</si>
  <si>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</si>
  <si>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</si>
  <si>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</si>
  <si>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</si>
  <si>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</si>
  <si>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</si>
  <si>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</si>
  <si>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</si>
  <si>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</si>
  <si>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</si>
  <si>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</si>
  <si>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</si>
  <si>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</si>
  <si>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</si>
  <si>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</si>
  <si>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</si>
  <si>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</si>
  <si>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</si>
  <si>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</si>
  <si>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</si>
  <si>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</si>
  <si>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</si>
  <si>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</si>
  <si>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</si>
  <si>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</si>
  <si>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</si>
  <si>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</si>
  <si>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</si>
  <si>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</si>
  <si>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</si>
  <si>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</si>
  <si>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</si>
  <si>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</si>
  <si>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</si>
  <si>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</si>
  <si>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</si>
  <si>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</si>
  <si>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</si>
  <si>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</si>
  <si>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</si>
  <si>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</si>
  <si>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</si>
  <si>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</si>
  <si>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</si>
  <si>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</si>
  <si>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</si>
  <si>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</si>
  <si>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</si>
  <si>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</si>
  <si>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</si>
  <si>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</si>
  <si>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</si>
  <si>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</si>
  <si>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</si>
  <si>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</si>
  <si>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</si>
  <si>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</si>
  <si>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</si>
  <si>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</si>
  <si>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</si>
  <si>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</si>
  <si>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</si>
  <si>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</si>
  <si>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</si>
  <si>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</si>
  <si>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</si>
  <si>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</si>
  <si>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</si>
  <si>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</si>
  <si>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</si>
  <si>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</si>
  <si>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</si>
  <si>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</si>
  <si>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</si>
  <si>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</si>
  <si>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</si>
  <si>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</si>
  <si>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</si>
  <si>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</si>
  <si>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</si>
  <si>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</si>
  <si>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</si>
  <si>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</si>
  <si>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</si>
  <si>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</si>
  <si>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</si>
  <si>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</si>
  <si>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</si>
  <si>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</si>
  <si>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</si>
  <si>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</si>
  <si>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</si>
  <si>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</si>
  <si>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</si>
  <si>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</si>
  <si>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</si>
  <si>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</si>
  <si>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</si>
  <si>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</si>
  <si>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</si>
  <si>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</si>
  <si>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</si>
  <si>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</si>
  <si>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</si>
  <si>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</si>
  <si>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</si>
  <si>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</si>
  <si>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</si>
  <si>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</si>
  <si>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</si>
  <si>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</si>
  <si>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</si>
  <si>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</si>
  <si>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</si>
  <si>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</si>
  <si>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</si>
  <si>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</si>
  <si>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</si>
  <si>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</si>
  <si>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</si>
  <si>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</si>
  <si>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</si>
  <si>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</si>
  <si>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</si>
  <si>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</si>
  <si>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</si>
  <si>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</si>
  <si>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</si>
  <si>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</si>
  <si>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</si>
  <si>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</si>
  <si>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</si>
  <si>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</si>
  <si>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</si>
  <si>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</si>
  <si>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</si>
  <si>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</si>
  <si>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</si>
  <si>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</si>
  <si>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</si>
  <si>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</si>
  <si>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</si>
  <si>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</si>
  <si>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</si>
  <si>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</si>
  <si>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</si>
  <si>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</si>
  <si>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</si>
  <si>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</si>
  <si>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</si>
  <si>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</si>
  <si>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</si>
  <si>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</si>
  <si>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</si>
  <si>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</si>
  <si>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</si>
  <si>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</si>
  <si>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</si>
  <si>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</si>
  <si>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</si>
  <si>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</si>
  <si>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</si>
  <si>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</si>
  <si>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</si>
  <si>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</si>
  <si>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</si>
  <si>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</si>
  <si>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</si>
  <si>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</si>
  <si>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</si>
  <si>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</si>
  <si>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</si>
  <si>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</si>
  <si>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</si>
  <si>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</si>
  <si>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</si>
  <si>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</si>
  <si>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</si>
  <si>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</si>
  <si>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</si>
  <si>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</si>
  <si>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</si>
  <si>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</si>
  <si>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</si>
  <si>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</si>
  <si>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</si>
  <si>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</si>
  <si>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</si>
  <si>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</si>
  <si>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</si>
  <si>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</si>
  <si>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</si>
  <si>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</si>
  <si>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</si>
  <si>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</si>
  <si>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</si>
  <si>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</si>
  <si>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</si>
  <si>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</si>
  <si>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</si>
  <si>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</si>
  <si>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</si>
  <si>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</si>
  <si>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</si>
  <si>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</si>
  <si>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</si>
  <si>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</si>
  <si>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</si>
  <si>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</si>
  <si>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</si>
  <si>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</si>
  <si>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</si>
  <si>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</si>
  <si>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</si>
  <si>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</si>
  <si>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</si>
  <si>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</si>
  <si>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</si>
  <si>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</si>
  <si>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</si>
  <si>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</si>
  <si>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</si>
  <si>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</si>
  <si>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</si>
  <si>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</si>
  <si>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</si>
  <si>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</si>
  <si>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</si>
  <si>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</si>
  <si>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</si>
  <si>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</si>
  <si>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</si>
  <si>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</si>
  <si>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</si>
  <si>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</si>
  <si>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</si>
  <si>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</si>
  <si>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</si>
  <si>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</si>
  <si>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</si>
  <si>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</si>
  <si>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</si>
  <si>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</si>
  <si>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</si>
  <si>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</si>
  <si>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</si>
  <si>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</si>
  <si>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</si>
  <si>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</si>
  <si>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</si>
  <si>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</si>
  <si>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</si>
  <si>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</si>
  <si>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</si>
  <si>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</si>
  <si>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</si>
  <si>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</si>
  <si>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</si>
  <si>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</si>
  <si>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</si>
  <si>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</si>
  <si>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</si>
  <si>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</si>
  <si>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</si>
  <si>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</si>
  <si>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</si>
  <si>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</si>
  <si>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</si>
  <si>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</si>
  <si>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</si>
  <si>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</si>
  <si>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</si>
  <si>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</si>
  <si>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</si>
  <si>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</si>
  <si>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</si>
  <si>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</si>
  <si>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</si>
  <si>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</si>
  <si>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</si>
  <si>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</si>
  <si>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</si>
  <si>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</si>
  <si>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</si>
  <si>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</si>
  <si>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</si>
  <si>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</si>
  <si>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</si>
  <si>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</si>
  <si>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</si>
  <si>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</si>
  <si>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</si>
  <si>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</si>
  <si>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</si>
  <si>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</si>
  <si>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</si>
  <si>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</si>
  <si>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</si>
  <si>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</si>
  <si>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</si>
  <si>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</si>
  <si>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</si>
  <si>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</si>
  <si>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</si>
  <si>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</si>
  <si>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</si>
  <si>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</si>
  <si>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</si>
  <si>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</si>
  <si>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</si>
  <si>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</si>
  <si>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</si>
  <si>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</si>
  <si>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</si>
  <si>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</si>
  <si>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</si>
  <si>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</si>
  <si>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</si>
  <si>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</si>
  <si>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</si>
  <si>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</si>
  <si>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</si>
  <si>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</si>
  <si>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</si>
  <si>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</si>
  <si>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</si>
  <si>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</si>
  <si>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</si>
  <si>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</si>
  <si>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</si>
  <si>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</si>
  <si>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</si>
  <si>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</si>
  <si>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</si>
  <si>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</si>
  <si>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</si>
  <si>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</si>
  <si>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</si>
  <si>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</si>
  <si>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</si>
  <si>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</si>
  <si>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</si>
  <si>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</si>
  <si>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</si>
  <si>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</si>
  <si>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</si>
  <si>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</si>
  <si>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</si>
  <si>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</si>
  <si>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</si>
  <si>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</si>
  <si>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</si>
  <si>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</si>
  <si>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</si>
  <si>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</si>
  <si>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</si>
  <si>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</si>
  <si>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</si>
  <si>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</si>
  <si>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</si>
  <si>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</si>
  <si>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</si>
  <si>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</si>
  <si>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</si>
  <si>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</si>
  <si>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</si>
  <si>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</si>
  <si>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</si>
  <si>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</si>
  <si>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</si>
  <si>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</si>
  <si>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</si>
  <si>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</si>
  <si>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</si>
  <si>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</si>
  <si>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</si>
  <si>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</si>
  <si>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</si>
  <si>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</si>
  <si>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</si>
  <si>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</si>
  <si>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</si>
  <si>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</si>
  <si>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</si>
  <si>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</si>
  <si>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</si>
  <si>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</si>
  <si>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</si>
  <si>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</si>
  <si>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</si>
  <si>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</si>
  <si>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</si>
  <si>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</si>
  <si>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</si>
  <si>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</si>
  <si>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</si>
  <si>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</si>
  <si>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</si>
  <si>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</si>
  <si>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</si>
  <si>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</si>
  <si>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</si>
  <si>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</si>
  <si>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</si>
  <si>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</si>
  <si>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</si>
  <si>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</si>
  <si>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</si>
  <si>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</si>
  <si>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</si>
  <si>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</si>
  <si>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</si>
  <si>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</si>
  <si>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</si>
  <si>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</si>
  <si>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</si>
  <si>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</si>
  <si>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</si>
  <si>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</si>
  <si>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</si>
  <si>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</si>
  <si>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</si>
  <si>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</si>
  <si>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</si>
  <si>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</si>
  <si>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</si>
  <si>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</si>
  <si>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</si>
  <si>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</si>
  <si>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</si>
  <si>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</si>
  <si>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</si>
  <si>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</si>
  <si>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</si>
  <si>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</si>
  <si>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</si>
  <si>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</si>
  <si>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</si>
  <si>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</si>
  <si>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</si>
  <si>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</si>
  <si>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</si>
  <si>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</si>
  <si>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</si>
  <si>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</si>
  <si>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</si>
  <si>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</si>
  <si>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</si>
  <si>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</si>
  <si>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</si>
  <si>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</si>
  <si>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</si>
  <si>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</si>
  <si>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</si>
  <si>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</si>
  <si>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</si>
  <si>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</si>
  <si>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</si>
  <si>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</si>
  <si>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</si>
  <si>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</si>
  <si>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</si>
  <si>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</si>
  <si>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</si>
  <si>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</si>
  <si>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</si>
  <si>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</si>
  <si>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</si>
  <si>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</si>
  <si>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</si>
  <si>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</si>
  <si>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</si>
  <si>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</si>
  <si>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</si>
  <si>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</si>
  <si>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</si>
  <si>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</si>
  <si>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</si>
  <si>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</si>
  <si>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</si>
  <si>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</si>
  <si>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</si>
  <si>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</si>
  <si>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</si>
  <si>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</si>
  <si>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</si>
  <si>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</si>
  <si>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</si>
  <si>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</si>
  <si>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</si>
  <si>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</si>
  <si>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</si>
  <si>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</si>
  <si>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</si>
  <si>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</si>
  <si>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</si>
  <si>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</si>
  <si>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</si>
  <si>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</si>
  <si>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</si>
  <si>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</si>
  <si>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</si>
  <si>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</si>
  <si>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</si>
  <si>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</si>
  <si>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</si>
  <si>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</si>
  <si>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</si>
  <si>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</si>
  <si>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</si>
  <si>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</si>
  <si>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</si>
  <si>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</si>
  <si>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</si>
  <si>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</si>
  <si>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</si>
  <si>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</si>
  <si>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</si>
  <si>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</si>
  <si>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</si>
  <si>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</si>
  <si>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</si>
  <si>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</si>
  <si>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</si>
  <si>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</si>
  <si>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</si>
  <si>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</si>
  <si>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</si>
  <si>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</si>
  <si>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</si>
  <si>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</si>
  <si>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</si>
  <si>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</si>
  <si>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</si>
  <si>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</si>
  <si>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</si>
  <si>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</si>
  <si>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</si>
  <si>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</si>
  <si>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</si>
  <si>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</si>
  <si>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</si>
  <si>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</si>
  <si>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</si>
  <si>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</si>
  <si>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</si>
  <si>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</si>
  <si>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</si>
  <si>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</si>
  <si>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</si>
  <si>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</si>
  <si>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</si>
  <si>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</si>
  <si>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</si>
  <si>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</si>
  <si>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</si>
  <si>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</si>
  <si>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</si>
  <si>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</si>
  <si>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</si>
  <si>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</si>
  <si>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</si>
  <si>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</si>
  <si>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</si>
  <si>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</si>
  <si>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</si>
  <si>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</si>
  <si>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</si>
  <si>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</si>
  <si>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</si>
  <si>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</si>
  <si>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</si>
  <si>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</si>
  <si>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</si>
  <si>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</si>
  <si>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</si>
  <si>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</si>
  <si>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</si>
  <si>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</si>
  <si>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</si>
  <si>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</si>
  <si>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</si>
  <si>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</si>
  <si>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</si>
  <si>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</si>
  <si>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</si>
  <si>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</si>
  <si>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</si>
  <si>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</si>
  <si>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</si>
  <si>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</si>
  <si>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</si>
  <si>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</si>
  <si>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</si>
  <si>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</si>
  <si>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</si>
  <si>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</si>
  <si>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</si>
  <si>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</si>
  <si>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</si>
  <si>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</si>
  <si>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</si>
  <si>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</si>
  <si>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</si>
  <si>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</si>
  <si>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</si>
  <si>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</si>
  <si>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</si>
  <si>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</si>
  <si>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</si>
  <si>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</si>
  <si>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</si>
  <si>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</si>
  <si>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</si>
  <si>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</si>
  <si>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</si>
  <si>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</si>
  <si>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</si>
  <si>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</si>
  <si>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</si>
  <si>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</si>
  <si>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</si>
  <si>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</si>
  <si>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</si>
  <si>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</si>
  <si>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</si>
  <si>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</si>
  <si>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</si>
  <si>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</si>
  <si>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</si>
  <si>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</si>
  <si>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</si>
  <si>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</si>
  <si>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</si>
  <si>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</si>
  <si>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</si>
  <si>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</si>
  <si>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</si>
  <si>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</si>
  <si>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</si>
  <si>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</si>
  <si>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</si>
  <si>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</si>
  <si>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</si>
  <si>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</si>
  <si>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</si>
  <si>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</si>
  <si>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</si>
  <si>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</si>
  <si>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</si>
  <si>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</si>
  <si>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</si>
  <si>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</si>
  <si>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</si>
  <si>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</si>
  <si>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</si>
  <si>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</si>
  <si>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</si>
  <si>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</si>
  <si>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</si>
  <si>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</si>
  <si>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</si>
  <si>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</si>
  <si>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</si>
  <si>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</si>
  <si>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</si>
  <si>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</si>
  <si>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</si>
  <si>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</si>
  <si>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</si>
  <si>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</si>
  <si>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</si>
  <si>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</si>
  <si>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</si>
  <si>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</si>
  <si>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</si>
  <si>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</si>
  <si>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</si>
  <si>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</si>
  <si>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</si>
  <si>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</si>
  <si>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</si>
  <si>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</si>
  <si>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</si>
  <si>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</si>
  <si>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</si>
  <si>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</si>
  <si>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</si>
  <si>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</si>
  <si>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</si>
  <si>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</si>
  <si>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</si>
  <si>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</si>
  <si>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</si>
  <si>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</si>
  <si>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</si>
  <si>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</si>
  <si>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</si>
  <si>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</si>
  <si>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</si>
  <si>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</si>
  <si>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</si>
  <si>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</si>
  <si>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</si>
  <si>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</si>
  <si>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</si>
  <si>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</si>
  <si>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</si>
  <si>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</si>
  <si>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</si>
  <si>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</si>
  <si>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</si>
  <si>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</si>
  <si>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</si>
  <si>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</si>
  <si>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</si>
  <si>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</si>
  <si>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</si>
  <si>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</si>
  <si>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</si>
  <si>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</si>
  <si>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</si>
  <si>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</si>
  <si>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</si>
  <si>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</si>
  <si>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</si>
  <si>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</si>
  <si>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</si>
  <si>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</si>
  <si>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</si>
  <si>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</si>
  <si>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</si>
  <si>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</si>
  <si>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</si>
  <si>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</si>
  <si>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</si>
  <si>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</si>
  <si>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</si>
  <si>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</si>
  <si>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</si>
  <si>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</si>
  <si>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</si>
  <si>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</si>
  <si>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</si>
  <si>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</si>
  <si>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</si>
  <si>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</si>
  <si>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</si>
  <si>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</si>
  <si>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</si>
  <si>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</si>
  <si>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</si>
  <si>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</si>
  <si>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</si>
  <si>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</si>
  <si>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</si>
  <si>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</si>
  <si>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</si>
  <si>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</si>
  <si>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</si>
  <si>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</si>
  <si>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</si>
  <si>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</si>
  <si>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</si>
  <si>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</si>
  <si>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</si>
  <si>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</si>
  <si>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</si>
  <si>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</si>
  <si>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</si>
  <si>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</si>
  <si>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</si>
  <si>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</si>
  <si>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</si>
  <si>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</si>
  <si>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</si>
  <si>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</si>
  <si>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</si>
  <si>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</si>
  <si>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</si>
  <si>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</si>
  <si>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</si>
  <si>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</si>
  <si>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</si>
  <si>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</si>
  <si>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</si>
  <si>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</si>
  <si>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</si>
  <si>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</si>
  <si>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</si>
  <si>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</si>
  <si>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</si>
  <si>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</si>
  <si>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</si>
  <si>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</si>
  <si>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</si>
  <si>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</si>
  <si>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</si>
  <si>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</si>
  <si>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</si>
  <si>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</si>
  <si>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</si>
  <si>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</si>
  <si>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</si>
  <si>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</si>
  <si>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</si>
  <si>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</si>
  <si>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</si>
  <si>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</si>
  <si>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</si>
  <si>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</si>
  <si>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</si>
  <si>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</si>
  <si>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</si>
  <si>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</si>
  <si>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</si>
  <si>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</si>
  <si>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</si>
  <si>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</si>
  <si>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</si>
  <si>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</si>
  <si>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</si>
  <si>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</si>
  <si>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</si>
  <si>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</si>
  <si>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</si>
  <si>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</si>
  <si>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</si>
  <si>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</si>
  <si>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</si>
  <si>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</si>
  <si>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</si>
  <si>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</si>
  <si>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</si>
  <si>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</si>
  <si>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</si>
  <si>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</si>
  <si>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</si>
  <si>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</si>
  <si>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</si>
  <si>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</si>
  <si>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</si>
  <si>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</si>
  <si>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</si>
  <si>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</si>
  <si>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</si>
  <si>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</si>
  <si>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</si>
  <si>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</si>
  <si>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</si>
  <si>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</si>
  <si>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</si>
  <si>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</si>
  <si>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</si>
  <si>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</si>
  <si>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</si>
  <si>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</si>
  <si>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</si>
  <si>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</si>
  <si>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</si>
  <si>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</si>
  <si>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</si>
  <si>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</si>
  <si>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</si>
  <si>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</si>
  <si>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</si>
  <si>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</si>
  <si>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</si>
  <si>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</si>
  <si>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</si>
  <si>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</si>
  <si>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</si>
  <si>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</si>
  <si>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</si>
  <si>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</si>
  <si>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</si>
  <si>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</si>
  <si>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</si>
  <si>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</si>
  <si>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</si>
  <si>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</si>
  <si>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</si>
  <si>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</si>
  <si>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</si>
  <si>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</si>
  <si>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</si>
  <si>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</si>
  <si>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</si>
  <si>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</si>
  <si>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</si>
  <si>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</si>
  <si>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</si>
  <si>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</si>
  <si>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</si>
  <si>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</si>
  <si>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</si>
  <si>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</si>
  <si>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</si>
  <si>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</si>
  <si>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</si>
  <si>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</si>
  <si>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</si>
  <si>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</si>
  <si>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</si>
  <si>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</si>
  <si>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</si>
  <si>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</si>
  <si>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</si>
  <si>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</si>
  <si>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</si>
  <si>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</si>
  <si>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</si>
  <si>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</si>
  <si>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</si>
  <si>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</si>
  <si>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</si>
  <si>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</si>
  <si>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</si>
  <si>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</si>
  <si>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</si>
  <si>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</si>
  <si>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</si>
  <si>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</si>
  <si>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</si>
  <si>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</si>
  <si>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</si>
  <si>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</si>
  <si>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</si>
  <si>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</si>
  <si>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</si>
  <si>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</si>
  <si>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</si>
  <si>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</si>
  <si>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</si>
  <si>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</si>
  <si>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</si>
  <si>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</si>
  <si>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</si>
  <si>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</si>
  <si>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</si>
  <si>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</si>
  <si>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</si>
  <si>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</si>
  <si>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</si>
  <si>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</si>
  <si>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</si>
  <si>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</si>
  <si>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</si>
  <si>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</si>
  <si>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</si>
  <si>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</si>
  <si>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</si>
  <si>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</si>
  <si>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</si>
  <si>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</si>
  <si>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</si>
  <si>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</si>
  <si>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</si>
  <si>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</si>
  <si>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</si>
  <si>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</si>
  <si>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</si>
  <si>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</si>
  <si>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</si>
  <si>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</si>
  <si>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</si>
  <si>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</si>
  <si>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</si>
  <si>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</si>
  <si>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</si>
  <si>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</si>
  <si>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</si>
  <si>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</si>
  <si>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</si>
  <si>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</si>
  <si>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</si>
  <si>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</si>
  <si>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</si>
  <si>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</si>
  <si>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</si>
  <si>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</si>
  <si>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</si>
  <si>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</si>
  <si>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</si>
  <si>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</si>
  <si>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</si>
  <si>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</si>
  <si>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</si>
  <si>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</si>
  <si>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</si>
  <si>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</si>
  <si>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</si>
  <si>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</si>
  <si>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</si>
  <si>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</si>
  <si>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</si>
  <si>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</si>
  <si>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</si>
  <si>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</si>
  <si>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</si>
  <si>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</si>
  <si>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</si>
  <si>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</si>
  <si>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</si>
  <si>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</si>
  <si>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</si>
  <si>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</si>
  <si>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</si>
  <si>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</si>
  <si>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</si>
  <si>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</si>
  <si>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</si>
  <si>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</si>
  <si>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</si>
  <si>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</si>
  <si>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</si>
  <si>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</si>
  <si>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</si>
  <si>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</si>
  <si>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</si>
  <si>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</si>
  <si>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</si>
  <si>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</si>
  <si>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</si>
  <si>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</si>
  <si>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</si>
  <si>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</si>
  <si>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</si>
  <si>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</si>
  <si>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</si>
  <si>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</si>
  <si>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</si>
  <si>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</si>
  <si>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</si>
  <si>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</si>
  <si>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</si>
  <si>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</si>
  <si>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</si>
  <si>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</si>
  <si>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</si>
  <si>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</si>
  <si>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</si>
  <si>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</si>
  <si>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</si>
  <si>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</si>
  <si>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</si>
  <si>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</si>
  <si>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</si>
  <si>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</si>
  <si>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</si>
  <si>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</si>
  <si>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</si>
  <si>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</si>
  <si>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</si>
  <si>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</si>
  <si>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</si>
  <si>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</si>
  <si>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</si>
  <si>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</si>
  <si>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</si>
  <si>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</si>
  <si>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</si>
  <si>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</si>
  <si>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</si>
  <si>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</si>
  <si>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</si>
  <si>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</si>
  <si>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</si>
  <si>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</si>
  <si>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</si>
  <si>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</si>
  <si>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</si>
  <si>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</si>
  <si>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</si>
  <si>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</si>
  <si>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</si>
  <si>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</si>
  <si>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</si>
  <si>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</si>
  <si>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</si>
  <si>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</si>
  <si>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</si>
  <si>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</si>
  <si>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</si>
  <si>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</si>
  <si>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</si>
  <si>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</si>
  <si>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</si>
  <si>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</si>
  <si>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</si>
  <si>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</si>
  <si>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</si>
  <si>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</si>
  <si>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</si>
  <si>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</si>
  <si>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</si>
  <si>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</si>
  <si>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</si>
  <si>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</si>
  <si>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</si>
  <si>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</si>
  <si>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</si>
  <si>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</si>
  <si>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</si>
  <si>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</si>
  <si>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</si>
  <si>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</si>
  <si>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</si>
  <si>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</si>
  <si>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</si>
  <si>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</si>
  <si>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</si>
  <si>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</si>
  <si>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</si>
  <si>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</si>
  <si>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</si>
  <si>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</si>
  <si>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</si>
  <si>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</si>
  <si>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</si>
  <si>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</si>
  <si>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</si>
  <si>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</si>
  <si>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</si>
  <si>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</si>
  <si>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</si>
  <si>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</si>
  <si>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</si>
  <si>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</si>
  <si>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</si>
  <si>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</si>
  <si>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</si>
  <si>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</si>
  <si>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</si>
  <si>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</si>
  <si>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</si>
  <si>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</si>
  <si>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</si>
  <si>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</si>
  <si>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</si>
  <si>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</si>
  <si>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</si>
  <si>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</si>
  <si>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</si>
  <si>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</si>
  <si>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</si>
  <si>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</si>
  <si>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</si>
  <si>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</si>
  <si>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</si>
  <si>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</si>
  <si>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</si>
  <si>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</si>
  <si>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</si>
  <si>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</si>
  <si>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</si>
  <si>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</si>
  <si>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</si>
  <si>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</si>
  <si>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</si>
  <si>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</si>
  <si>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</si>
  <si>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</si>
  <si>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</si>
  <si>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</si>
  <si>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</si>
  <si>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</si>
  <si>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</si>
  <si>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</si>
  <si>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</si>
  <si>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</si>
  <si>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</si>
  <si>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</si>
  <si>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</si>
  <si>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</si>
  <si>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</si>
  <si>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</si>
  <si>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</si>
  <si>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</si>
  <si>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</si>
  <si>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</si>
  <si>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</si>
  <si>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</si>
  <si>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</si>
  <si>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</si>
  <si>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</si>
  <si>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</si>
  <si>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</si>
  <si>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</si>
  <si>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</si>
  <si>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</si>
  <si>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</si>
  <si>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</si>
  <si>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</si>
  <si>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</si>
  <si>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</si>
  <si>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</si>
  <si>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</si>
  <si>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</si>
  <si>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</si>
  <si>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</si>
  <si>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</si>
  <si>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</si>
  <si>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</si>
  <si>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</si>
  <si>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</si>
  <si>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</si>
  <si>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</si>
  <si>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</si>
  <si>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</si>
  <si>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</si>
  <si>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</si>
  <si>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</si>
  <si>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</si>
  <si>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</si>
  <si>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</si>
  <si>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</si>
  <si>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</si>
  <si>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</si>
  <si>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</si>
  <si>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</si>
  <si>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</si>
  <si>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</si>
  <si>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</si>
  <si>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</si>
  <si>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</si>
  <si>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</si>
  <si>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</si>
  <si>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</si>
  <si>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</si>
  <si>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</si>
  <si>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</si>
  <si>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</si>
  <si>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</si>
  <si>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</si>
  <si>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</si>
  <si>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</si>
  <si>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</si>
  <si>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</si>
  <si>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</si>
  <si>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</si>
  <si>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</si>
  <si>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</si>
  <si>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</si>
  <si>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</si>
  <si>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</si>
  <si>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</si>
  <si>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</si>
  <si>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</si>
  <si>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</si>
  <si>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</si>
  <si>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</si>
  <si>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</si>
  <si>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</si>
  <si>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</si>
  <si>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</si>
  <si>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</si>
  <si>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</si>
  <si>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</si>
  <si>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</si>
  <si>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</si>
  <si>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</si>
  <si>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</si>
  <si>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</si>
  <si>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</si>
  <si>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</si>
  <si>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</si>
  <si>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</si>
  <si>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</si>
  <si>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</si>
  <si>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</si>
  <si>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</si>
  <si>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</si>
  <si>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</si>
  <si>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</si>
  <si>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</si>
  <si>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</si>
  <si>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</si>
  <si>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</si>
  <si>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</si>
  <si>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</si>
  <si>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</si>
  <si>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</si>
  <si>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</si>
  <si>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</si>
  <si>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</si>
  <si>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</si>
  <si>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</si>
  <si>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</si>
  <si>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</si>
  <si>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</si>
  <si>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</si>
  <si>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</si>
  <si>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</si>
  <si>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</si>
  <si>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</si>
  <si>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</si>
  <si>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</si>
  <si>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</si>
  <si>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</si>
  <si>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</si>
  <si>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</si>
  <si>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</si>
  <si>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</si>
  <si>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</si>
  <si>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</si>
  <si>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</si>
  <si>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</si>
  <si>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</si>
  <si>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</si>
  <si>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</si>
  <si>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</si>
  <si>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</si>
  <si>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</si>
  <si>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</si>
  <si>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</si>
  <si>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</si>
  <si>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</si>
  <si>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</si>
  <si>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</si>
  <si>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</si>
  <si>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</si>
  <si>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</si>
  <si>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</si>
  <si>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</si>
  <si>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</si>
  <si>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</si>
  <si>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</si>
  <si>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</si>
  <si>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</si>
  <si>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</si>
  <si>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</si>
  <si>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</si>
  <si>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</si>
  <si>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</si>
  <si>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</si>
  <si>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</si>
  <si>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</si>
  <si>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</si>
  <si>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</si>
  <si>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</si>
  <si>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</si>
  <si>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</si>
  <si>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</si>
  <si>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</si>
  <si>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</si>
  <si>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</si>
  <si>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</si>
  <si>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</si>
  <si>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</si>
  <si>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</si>
  <si>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</si>
  <si>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</si>
  <si>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</si>
  <si>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</si>
  <si>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</si>
  <si>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</si>
  <si>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</si>
  <si>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</si>
  <si>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</si>
  <si>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</si>
  <si>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</si>
  <si>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</si>
  <si>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</si>
  <si>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</si>
  <si>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</si>
  <si>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</si>
  <si>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</si>
  <si>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</si>
  <si>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</si>
  <si>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</si>
  <si>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</si>
  <si>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</si>
  <si>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</si>
  <si>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</si>
  <si>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</si>
  <si>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</si>
  <si>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</si>
  <si>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</si>
  <si>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</si>
  <si>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</si>
  <si>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</si>
  <si>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</si>
  <si>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</si>
  <si>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</si>
  <si>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</si>
  <si>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</si>
  <si>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</si>
  <si>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</si>
  <si>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</si>
  <si>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</si>
  <si>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</si>
  <si>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</si>
  <si>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</si>
  <si>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</si>
  <si>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</si>
  <si>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</si>
  <si>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</si>
  <si>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</si>
  <si>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</si>
  <si>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</si>
  <si>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</si>
  <si>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</si>
  <si>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</si>
  <si>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</si>
  <si>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</si>
  <si>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</si>
  <si>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</si>
  <si>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</si>
  <si>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</si>
  <si>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</si>
  <si>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</si>
  <si>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</si>
  <si>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</si>
  <si>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</si>
  <si>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</si>
  <si>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</si>
  <si>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</si>
  <si>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</si>
  <si>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</si>
  <si>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</si>
  <si>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</si>
  <si>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</si>
  <si>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</si>
  <si>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</si>
  <si>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</si>
  <si>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</si>
  <si>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</si>
  <si>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</si>
  <si>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</si>
  <si>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</si>
  <si>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</si>
  <si>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</si>
  <si>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</si>
  <si>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</si>
  <si>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</si>
  <si>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</si>
  <si>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</si>
  <si>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</si>
  <si>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</si>
  <si>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</si>
  <si>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</si>
  <si>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</si>
  <si>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</si>
  <si>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</si>
  <si>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</si>
  <si>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</si>
  <si>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</si>
  <si>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</si>
  <si>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</si>
  <si>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</si>
  <si>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</si>
  <si>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</si>
  <si>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</si>
  <si>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</si>
  <si>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</si>
  <si>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</si>
  <si>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</si>
  <si>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</si>
  <si>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</si>
  <si>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</si>
  <si>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</si>
  <si>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</si>
  <si>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</si>
  <si>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</si>
  <si>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</si>
  <si>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</si>
  <si>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</si>
  <si>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</si>
  <si>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</si>
  <si>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</si>
  <si>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</si>
  <si>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</si>
  <si>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</si>
  <si>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</si>
  <si>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</si>
  <si>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</si>
  <si>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</si>
  <si>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</si>
  <si>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</si>
  <si>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</si>
  <si>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</si>
  <si>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</si>
  <si>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</si>
  <si>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</si>
  <si>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</si>
  <si>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</si>
  <si>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</si>
  <si>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</si>
  <si>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</si>
  <si>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</si>
  <si>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</si>
  <si>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</si>
  <si>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</si>
  <si>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</si>
  <si>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</si>
  <si>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</si>
  <si>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</si>
  <si>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</si>
  <si>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</si>
  <si>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</si>
  <si>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</si>
  <si>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</si>
  <si>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</si>
  <si>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</si>
  <si>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</si>
  <si>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</si>
  <si>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</si>
  <si>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</si>
  <si>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</si>
  <si>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</si>
  <si>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</si>
  <si>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</si>
  <si>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</si>
  <si>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</si>
  <si>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</si>
  <si>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</si>
  <si>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</si>
  <si>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</si>
  <si>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</si>
  <si>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</si>
  <si>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</si>
  <si>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</si>
  <si>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</si>
  <si>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</si>
  <si>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</si>
  <si>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</si>
  <si>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</si>
  <si>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</si>
  <si>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</si>
  <si>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</si>
  <si>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</si>
  <si>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</si>
  <si>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</si>
  <si>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</si>
  <si>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</si>
  <si>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</si>
  <si>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</si>
  <si>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</si>
  <si>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</si>
  <si>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</si>
  <si>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</si>
  <si>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</si>
  <si>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</si>
  <si>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</si>
  <si>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</si>
  <si>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</si>
  <si>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</si>
  <si>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</si>
  <si>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</si>
  <si>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</si>
  <si>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</si>
  <si>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</si>
  <si>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</si>
  <si>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</si>
  <si>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</si>
  <si>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</si>
  <si>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</si>
  <si>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</si>
  <si>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</si>
  <si>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</si>
  <si>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</si>
  <si>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</si>
  <si>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</si>
  <si>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</si>
  <si>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</si>
  <si>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</si>
  <si>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</si>
  <si>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</si>
  <si>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</si>
  <si>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</si>
  <si>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</si>
  <si>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</si>
  <si>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</si>
  <si>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</si>
  <si>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</si>
  <si>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</si>
  <si>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</si>
  <si>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</si>
  <si>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</si>
  <si>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</si>
  <si>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</si>
  <si>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</si>
  <si>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</si>
  <si>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</si>
  <si>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</si>
  <si>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</si>
  <si>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</si>
  <si>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</si>
  <si>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</si>
  <si>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</si>
  <si>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</si>
  <si>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</si>
  <si>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</si>
  <si>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</si>
  <si>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</si>
  <si>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</si>
  <si>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</si>
  <si>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</si>
  <si>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</si>
  <si>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</si>
  <si>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</si>
  <si>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</si>
  <si>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</si>
  <si>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</si>
  <si>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</si>
  <si>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</si>
  <si>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</si>
  <si>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</si>
  <si>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</si>
  <si>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</si>
  <si>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</si>
  <si>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</si>
  <si>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</si>
  <si>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</si>
  <si>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</si>
  <si>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</si>
  <si>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</si>
  <si>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</si>
  <si>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</si>
  <si>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</si>
  <si>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</si>
  <si>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</si>
  <si>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</si>
  <si>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</si>
  <si>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</si>
  <si>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</si>
  <si>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</si>
  <si>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</si>
  <si>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</si>
  <si>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</si>
  <si>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</si>
  <si>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</si>
  <si>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</si>
  <si>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</si>
  <si>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</si>
  <si>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</si>
  <si>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</si>
  <si>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</si>
  <si>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</si>
  <si>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</si>
  <si>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</si>
  <si>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</si>
  <si>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</si>
  <si>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</si>
  <si>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</si>
  <si>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</si>
  <si>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</si>
  <si>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</si>
  <si>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</si>
  <si>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</si>
  <si>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</si>
  <si>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</si>
  <si>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</si>
  <si>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</si>
  <si>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</si>
  <si>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</si>
  <si>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</si>
  <si>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</si>
  <si>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</si>
  <si>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</si>
  <si>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</si>
  <si>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</si>
  <si>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</si>
  <si>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</si>
  <si>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</si>
  <si>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</si>
  <si>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</si>
  <si>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</si>
  <si>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</si>
  <si>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</si>
  <si>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</si>
  <si>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</si>
  <si>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</si>
  <si>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</si>
  <si>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</si>
  <si>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</si>
  <si>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</si>
  <si>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</si>
  <si>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</si>
  <si>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</si>
  <si>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</si>
  <si>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</si>
  <si>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</si>
  <si>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</si>
  <si>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</si>
  <si>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</si>
  <si>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</si>
  <si>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</si>
  <si>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</si>
  <si>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</si>
  <si>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</si>
  <si>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</si>
  <si>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</si>
  <si>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</si>
  <si>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</si>
  <si>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</si>
  <si>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</si>
  <si>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</si>
  <si>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</si>
  <si>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</si>
  <si>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</si>
  <si>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</si>
  <si>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</si>
  <si>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</si>
  <si>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</si>
  <si>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</si>
  <si>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</si>
  <si>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</si>
  <si>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</si>
  <si>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</si>
  <si>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</si>
  <si>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</si>
  <si>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</si>
  <si>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</si>
  <si>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</si>
  <si>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</si>
  <si>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</si>
  <si>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</si>
  <si>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</si>
  <si>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</si>
  <si>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</si>
  <si>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</si>
  <si>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</si>
  <si>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</si>
  <si>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</si>
  <si>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</si>
  <si>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</si>
  <si>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</si>
  <si>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</si>
  <si>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</si>
  <si>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</si>
  <si>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</si>
  <si>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</si>
  <si>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</si>
  <si>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</si>
  <si>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</si>
  <si>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</si>
  <si>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</si>
  <si>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</si>
  <si>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</si>
  <si>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</si>
  <si>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</si>
  <si>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</si>
  <si>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</si>
  <si>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</si>
  <si>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</si>
  <si>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</si>
  <si>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</si>
  <si>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</si>
  <si>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</si>
  <si>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</si>
  <si>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</si>
  <si>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</si>
  <si>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</si>
  <si>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</si>
  <si>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</si>
  <si>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</si>
  <si>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</si>
  <si>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</si>
  <si>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</si>
  <si>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</si>
  <si>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</si>
  <si>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</si>
  <si>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</si>
  <si>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</si>
  <si>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</si>
  <si>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</si>
  <si>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</si>
  <si>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</si>
  <si>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</si>
  <si>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</si>
  <si>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</si>
  <si>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</si>
  <si>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</si>
  <si>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</si>
  <si>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</si>
  <si>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</si>
  <si>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</si>
  <si>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</si>
  <si>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</si>
  <si>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</si>
  <si>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</si>
  <si>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</si>
  <si>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</si>
  <si>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</si>
  <si>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</si>
  <si>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</si>
  <si>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</si>
  <si>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</si>
  <si>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</si>
  <si>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</si>
  <si>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</si>
  <si>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</si>
  <si>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</si>
  <si>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</si>
  <si>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</si>
  <si>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</si>
  <si>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</si>
  <si>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</si>
  <si>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</si>
  <si>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</si>
  <si>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</si>
  <si>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</si>
  <si>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</si>
  <si>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</si>
  <si>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</si>
  <si>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</si>
  <si>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</si>
  <si>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</si>
  <si>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</si>
  <si>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</si>
  <si>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</si>
  <si>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</si>
  <si>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</si>
  <si>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</si>
  <si>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</si>
  <si>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</si>
  <si>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</si>
  <si>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</si>
  <si>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</si>
  <si>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</si>
  <si>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</si>
  <si>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</si>
  <si>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</si>
  <si>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</si>
  <si>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</si>
  <si>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</si>
  <si>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</si>
  <si>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</si>
  <si>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</si>
  <si>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</si>
  <si>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</si>
  <si>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</si>
  <si>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</si>
  <si>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</si>
  <si>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</si>
  <si>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</si>
  <si>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</si>
  <si>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</si>
  <si>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</si>
  <si>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</si>
  <si>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</si>
  <si>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</si>
  <si>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</si>
  <si>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</si>
  <si>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</si>
  <si>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</si>
  <si>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</si>
  <si>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</si>
  <si>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</si>
  <si>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</si>
  <si>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</si>
  <si>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</si>
  <si>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</si>
  <si>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</si>
  <si>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</si>
  <si>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</si>
  <si>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</si>
  <si>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</si>
  <si>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</si>
  <si>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</si>
  <si>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</si>
  <si>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</si>
  <si>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</si>
  <si>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</si>
  <si>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</si>
  <si>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</si>
  <si>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</si>
  <si>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</si>
  <si>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</si>
  <si>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</si>
  <si>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</si>
  <si>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</si>
  <si>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</si>
  <si>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</si>
  <si>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</si>
  <si>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</si>
  <si>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</si>
  <si>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</si>
  <si>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</si>
  <si>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</si>
  <si>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</si>
  <si>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</si>
  <si>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</si>
  <si>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</si>
  <si>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</si>
  <si>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</si>
  <si>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</si>
  <si>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</si>
  <si>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</si>
  <si>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</si>
  <si>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</si>
  <si>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</si>
  <si>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</si>
  <si>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</si>
  <si>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</si>
  <si>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</si>
  <si>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</si>
  <si>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</si>
  <si>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</si>
  <si>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</si>
  <si>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</si>
  <si>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</si>
  <si>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</si>
  <si>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</si>
  <si>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</si>
  <si>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</si>
  <si>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</si>
  <si>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</si>
  <si>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</si>
  <si>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</si>
  <si>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</si>
  <si>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</si>
  <si>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</si>
  <si>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</si>
  <si>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</si>
  <si>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</si>
  <si>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</si>
  <si>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</si>
  <si>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</si>
  <si>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</si>
  <si>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</si>
  <si>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</si>
  <si>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</si>
  <si>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</si>
  <si>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</si>
  <si>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</si>
  <si>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</si>
  <si>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</si>
  <si>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</si>
  <si>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</si>
  <si>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</si>
  <si>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</si>
  <si>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</si>
  <si>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</si>
  <si>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</si>
  <si>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</si>
  <si>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</si>
  <si>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</si>
  <si>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</si>
  <si>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</si>
  <si>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</si>
  <si>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</si>
  <si>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</si>
  <si>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</si>
  <si>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</si>
  <si>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</si>
  <si>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</si>
  <si>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</si>
  <si>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</si>
  <si>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</si>
  <si>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</si>
  <si>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</si>
  <si>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</si>
  <si>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</si>
  <si>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</si>
  <si>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</si>
  <si>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</si>
  <si>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</si>
  <si>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</si>
  <si>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</si>
  <si>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</si>
  <si>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</si>
  <si>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</si>
  <si>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</si>
  <si>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</si>
  <si>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</si>
  <si>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</si>
  <si>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</si>
  <si>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</si>
  <si>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</si>
  <si>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</si>
  <si>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</si>
  <si>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</si>
  <si>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</si>
  <si>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</si>
  <si>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</si>
  <si>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</si>
  <si>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</si>
  <si>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</si>
  <si>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</si>
  <si>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</si>
  <si>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</si>
  <si>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</si>
  <si>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</si>
  <si>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</si>
  <si>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</si>
  <si>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</si>
  <si>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</si>
  <si>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</si>
  <si>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</si>
  <si>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</si>
  <si>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</si>
  <si>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</si>
  <si>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</si>
  <si>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</si>
  <si>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</si>
  <si>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</si>
  <si>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</si>
  <si>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</si>
  <si>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</si>
  <si>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</si>
  <si>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</si>
  <si>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</si>
  <si>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</si>
  <si>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</si>
  <si>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</si>
  <si>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</si>
  <si>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</si>
  <si>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</si>
  <si>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</si>
  <si>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</si>
  <si>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</si>
  <si>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</si>
  <si>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</si>
  <si>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</si>
  <si>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</si>
  <si>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</si>
  <si>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</si>
  <si>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</si>
  <si>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</si>
  <si>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</si>
  <si>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</si>
  <si>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</si>
  <si>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</si>
  <si>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</si>
  <si>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</si>
  <si>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</si>
  <si>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</si>
  <si>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</si>
  <si>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</si>
  <si>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</si>
  <si>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</si>
  <si>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</si>
  <si>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</si>
  <si>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</si>
  <si>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</si>
  <si>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</si>
  <si>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</si>
  <si>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</si>
  <si>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</si>
  <si>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</si>
  <si>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</si>
  <si>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</si>
  <si>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</si>
  <si>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</si>
  <si>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</si>
  <si>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</si>
  <si>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</si>
  <si>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</si>
  <si>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</si>
  <si>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</si>
  <si>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</si>
  <si>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</si>
  <si>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</si>
  <si>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</si>
  <si>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</si>
  <si>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</si>
  <si>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</si>
  <si>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</si>
  <si>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</si>
  <si>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</si>
  <si>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</si>
  <si>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</si>
  <si>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</si>
  <si>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</si>
  <si>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</si>
  <si>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</si>
  <si>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</si>
  <si>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</si>
  <si>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</si>
  <si>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</si>
  <si>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</si>
  <si>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</si>
  <si>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</si>
  <si>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</si>
  <si>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</si>
  <si>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</si>
  <si>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</si>
  <si>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</si>
  <si>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</si>
  <si>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</si>
  <si>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</si>
  <si>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</si>
  <si>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</si>
  <si>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</si>
  <si>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</si>
  <si>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</si>
  <si>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</si>
  <si>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</si>
  <si>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</si>
  <si>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</si>
  <si>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</si>
  <si>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</si>
  <si>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</si>
  <si>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</si>
  <si>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</si>
  <si>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</si>
  <si>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</si>
  <si>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</si>
  <si>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</si>
  <si>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</si>
  <si>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</si>
  <si>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</si>
  <si>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</si>
  <si>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</si>
  <si>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</si>
  <si>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</si>
  <si>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</si>
  <si>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</si>
  <si>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</si>
  <si>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</si>
  <si>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</si>
  <si>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</si>
  <si>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</si>
  <si>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</si>
  <si>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</si>
  <si>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</si>
  <si>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</si>
  <si>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</si>
  <si>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</si>
  <si>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</si>
  <si>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</si>
  <si>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</si>
  <si>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</si>
  <si>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</si>
  <si>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</si>
  <si>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</si>
  <si>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</si>
  <si>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</si>
  <si>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</si>
  <si>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</si>
  <si>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</si>
  <si>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</si>
  <si>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</si>
  <si>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</si>
  <si>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</si>
  <si>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</si>
  <si>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</si>
  <si>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</si>
  <si>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</si>
  <si>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</si>
  <si>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</si>
  <si>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</si>
  <si>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</si>
  <si>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</si>
  <si>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</si>
  <si>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</si>
  <si>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</si>
  <si>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</si>
  <si>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</si>
  <si>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</si>
  <si>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</si>
  <si>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</si>
  <si>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</si>
  <si>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</si>
  <si>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</si>
  <si>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</si>
  <si>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</si>
  <si>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</si>
  <si>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</si>
  <si>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</si>
  <si>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</si>
  <si>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</si>
  <si>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</si>
  <si>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</si>
  <si>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</si>
  <si>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</si>
  <si>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</si>
  <si>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</si>
  <si>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</si>
  <si>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</si>
  <si>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</si>
  <si>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</si>
  <si>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</si>
  <si>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</si>
  <si>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</si>
  <si>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</si>
  <si>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</si>
  <si>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</si>
  <si>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</si>
  <si>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</si>
  <si>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</si>
  <si>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</si>
  <si>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</si>
  <si>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</si>
  <si>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</si>
  <si>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</si>
  <si>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</si>
  <si>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</si>
  <si>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</si>
  <si>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</si>
  <si>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</si>
  <si>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</si>
  <si>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</si>
  <si>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</si>
  <si>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</si>
  <si>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</si>
  <si>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</si>
  <si>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</si>
  <si>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</si>
  <si>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</si>
  <si>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</si>
  <si>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</si>
  <si>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</si>
  <si>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</si>
  <si>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</si>
  <si>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</si>
  <si>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</si>
  <si>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</si>
  <si>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</si>
  <si>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</si>
  <si>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</si>
  <si>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</si>
  <si>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</si>
  <si>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</si>
  <si>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</si>
  <si>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</si>
  <si>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</si>
  <si>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</si>
  <si>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</si>
  <si>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</si>
  <si>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</si>
  <si>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</si>
  <si>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</si>
  <si>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</si>
  <si>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</si>
  <si>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</si>
  <si>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</si>
  <si>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</si>
  <si>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</si>
  <si>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</si>
  <si>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</si>
  <si>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</si>
  <si>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</si>
  <si>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</si>
  <si>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</si>
  <si>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</si>
  <si>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</si>
  <si>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</si>
  <si>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</si>
  <si>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</si>
  <si>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</si>
  <si>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</si>
  <si>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</si>
  <si>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</si>
  <si>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</si>
  <si>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</si>
  <si>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</si>
  <si>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</si>
  <si>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</si>
  <si>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</si>
  <si>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</si>
  <si>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</si>
  <si>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</si>
  <si>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</si>
  <si>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</si>
  <si>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</si>
  <si>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</si>
  <si>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</si>
  <si>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</si>
  <si>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</si>
  <si>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</si>
  <si>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</si>
  <si>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</si>
  <si>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</si>
  <si>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</si>
  <si>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</si>
  <si>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</si>
  <si>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</si>
  <si>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</si>
  <si>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</si>
  <si>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</si>
  <si>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</si>
  <si>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</si>
  <si>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</si>
  <si>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</si>
  <si>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</si>
  <si>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</si>
  <si>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</si>
  <si>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</si>
  <si>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</si>
  <si>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</si>
  <si>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</si>
  <si>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</si>
  <si>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</si>
  <si>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</si>
  <si>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</si>
  <si>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</si>
  <si>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</si>
  <si>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</si>
  <si>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</si>
  <si>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</si>
  <si>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</si>
  <si>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</si>
  <si>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</si>
  <si>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</si>
  <si>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</si>
  <si>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</si>
  <si>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</si>
  <si>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</si>
  <si>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</si>
  <si>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</si>
  <si>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</si>
  <si>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</si>
  <si>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</si>
  <si>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</si>
  <si>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</si>
  <si>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</si>
  <si>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</si>
  <si>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</si>
  <si>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</si>
  <si>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</si>
  <si>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</si>
  <si>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</si>
  <si>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</si>
  <si>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</si>
  <si>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</si>
  <si>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</si>
  <si>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</si>
  <si>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</si>
  <si>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</si>
  <si>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</si>
  <si>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</si>
  <si>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</si>
  <si>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</si>
  <si>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</si>
  <si>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</si>
  <si>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</si>
  <si>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</si>
  <si>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</si>
  <si>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</si>
  <si>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</si>
  <si>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</si>
  <si>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</si>
  <si>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</si>
  <si>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</si>
  <si>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</si>
  <si>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</si>
  <si>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</si>
  <si>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</si>
  <si>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</si>
  <si>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</si>
  <si>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</si>
  <si>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</si>
  <si>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</si>
  <si>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</si>
  <si>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</si>
  <si>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</si>
  <si>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</si>
  <si>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</si>
  <si>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</si>
  <si>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</si>
  <si>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</si>
  <si>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</si>
  <si>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</si>
  <si>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</si>
  <si>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</si>
  <si>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</si>
  <si>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</si>
  <si>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</si>
  <si>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</si>
  <si>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</si>
  <si>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</si>
  <si>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</si>
  <si>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</si>
  <si>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</si>
  <si>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</si>
  <si>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</si>
  <si>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</si>
  <si>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</si>
  <si>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</si>
  <si>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</si>
  <si>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</si>
  <si>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</si>
  <si>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</si>
  <si>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</si>
  <si>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</si>
  <si>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</si>
  <si>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</si>
  <si>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</si>
  <si>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</si>
  <si>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</si>
  <si>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</si>
  <si>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</si>
  <si>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</si>
  <si>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</si>
  <si>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</si>
  <si>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</si>
  <si>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</si>
  <si>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</si>
  <si>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</si>
  <si>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</si>
  <si>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</si>
  <si>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</si>
  <si>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</si>
  <si>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</si>
  <si>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</si>
  <si>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</si>
  <si>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</si>
  <si>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</si>
  <si>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</si>
  <si>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</si>
  <si>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</si>
  <si>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</si>
  <si>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</si>
  <si>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</si>
  <si>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</si>
  <si>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</si>
  <si>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</si>
  <si>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</si>
  <si>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</si>
  <si>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</si>
  <si>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</si>
  <si>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</si>
  <si>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</si>
  <si>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</si>
  <si>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</si>
  <si>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</si>
  <si>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</si>
  <si>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</si>
  <si>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</si>
  <si>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</si>
  <si>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</si>
  <si>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</si>
  <si>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</si>
  <si>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</si>
  <si>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</si>
  <si>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</si>
  <si>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</si>
  <si>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</si>
  <si>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</si>
  <si>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</si>
  <si>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</si>
  <si>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</si>
  <si>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</si>
  <si>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</si>
  <si>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</si>
  <si>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</si>
  <si>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</si>
  <si>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</si>
  <si>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</si>
  <si>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</si>
  <si>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</si>
  <si>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</si>
  <si>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</si>
  <si>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</si>
  <si>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</si>
  <si>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</si>
  <si>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</si>
  <si>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</si>
  <si>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</si>
  <si>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</si>
  <si>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</si>
  <si>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</si>
  <si>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</si>
  <si>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</si>
  <si>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</si>
  <si>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</si>
  <si>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</si>
  <si>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</si>
  <si>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</si>
  <si>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</si>
  <si>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</si>
  <si>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</si>
  <si>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</si>
  <si>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</si>
  <si>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</si>
  <si>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</si>
  <si>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</si>
  <si>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</si>
  <si>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</si>
  <si>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</si>
  <si>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</si>
  <si>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</si>
  <si>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</si>
  <si>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</si>
  <si>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</si>
  <si>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</si>
  <si>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</si>
  <si>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</si>
  <si>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</si>
  <si>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</si>
  <si>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</si>
  <si>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</si>
  <si>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</si>
  <si>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</si>
  <si>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</si>
  <si>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</si>
  <si>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</si>
  <si>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</si>
  <si>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</si>
  <si>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</si>
  <si>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</si>
  <si>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</si>
  <si>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</si>
  <si>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</si>
  <si>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</si>
  <si>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</si>
  <si>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</si>
  <si>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</si>
  <si>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</si>
  <si>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</si>
  <si>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</si>
  <si>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</si>
  <si>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</si>
  <si>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</si>
  <si>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</si>
  <si>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</si>
  <si>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</si>
  <si>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</si>
  <si>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</si>
  <si>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</si>
  <si>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</si>
  <si>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</si>
  <si>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</si>
  <si>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</si>
  <si>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</si>
  <si>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</si>
  <si>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</si>
  <si>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</si>
  <si>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</si>
  <si>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</si>
  <si>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</si>
  <si>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</si>
  <si>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</si>
  <si>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</si>
  <si>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</si>
  <si>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</si>
  <si>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</si>
  <si>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</si>
  <si>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</si>
  <si>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</si>
  <si>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</si>
  <si>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</si>
  <si>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</si>
  <si>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</si>
  <si>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</si>
  <si>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</si>
  <si>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</si>
  <si>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</si>
  <si>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</si>
  <si>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</si>
  <si>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</si>
  <si>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</si>
  <si>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</si>
  <si>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</si>
  <si>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</si>
  <si>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</si>
  <si>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</si>
  <si>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</si>
  <si>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</si>
  <si>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</si>
  <si>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</si>
  <si>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</si>
  <si>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</si>
  <si>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</si>
  <si>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</si>
  <si>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</si>
  <si>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</si>
  <si>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</si>
  <si>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</si>
  <si>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</si>
  <si>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</si>
  <si>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</si>
  <si>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</si>
  <si>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</si>
  <si>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</si>
  <si>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</si>
  <si>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</si>
  <si>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</si>
  <si>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</si>
  <si>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</si>
  <si>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</si>
  <si>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</si>
  <si>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</si>
  <si>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</si>
  <si>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</si>
  <si>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</si>
  <si>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</si>
  <si>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</si>
  <si>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</si>
  <si>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</si>
  <si>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</si>
  <si>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</si>
  <si>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</si>
  <si>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</si>
  <si>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</si>
  <si>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</si>
  <si>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</si>
  <si>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</si>
  <si>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</si>
  <si>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</si>
  <si>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</si>
  <si>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</si>
  <si>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</si>
  <si>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</si>
  <si>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</si>
  <si>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</si>
  <si>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</si>
  <si>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</si>
  <si>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</si>
  <si>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</si>
  <si>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</si>
  <si>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</si>
  <si>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</si>
  <si>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</si>
  <si>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</si>
  <si>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</si>
  <si>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</si>
  <si>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</si>
  <si>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</si>
  <si>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</si>
  <si>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</si>
  <si>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</si>
  <si>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</si>
  <si>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</si>
  <si>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</si>
  <si>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</si>
  <si>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</si>
  <si>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</si>
  <si>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</si>
  <si>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</si>
  <si>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</si>
  <si>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</si>
  <si>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</si>
  <si>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</si>
  <si>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</si>
  <si>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</si>
  <si>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</si>
  <si>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</si>
  <si>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</si>
  <si>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</si>
  <si>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</si>
  <si>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</si>
  <si>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</si>
  <si>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</si>
  <si>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</si>
  <si>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</si>
  <si>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</si>
  <si>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</si>
  <si>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</si>
  <si>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</si>
  <si>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</si>
  <si>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</si>
  <si>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</si>
  <si>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</si>
  <si>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</si>
  <si>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</si>
  <si>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</si>
  <si>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</si>
  <si>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</si>
  <si>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</si>
  <si>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</si>
  <si>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</si>
  <si>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</si>
  <si>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</si>
  <si>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</si>
  <si>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</si>
  <si>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</si>
  <si>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</si>
  <si>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</si>
  <si>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</si>
  <si>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</si>
  <si>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</si>
  <si>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</si>
  <si>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</si>
  <si>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</si>
  <si>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</si>
  <si>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</si>
  <si>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</si>
  <si>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</si>
  <si>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</si>
  <si>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</si>
  <si>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</si>
  <si>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</si>
  <si>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</si>
  <si>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</si>
  <si>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</si>
  <si>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</si>
  <si>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</si>
  <si>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</si>
  <si>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</si>
  <si>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</si>
  <si>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</si>
  <si>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</si>
  <si>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</si>
  <si>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</si>
  <si>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</si>
  <si>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</si>
  <si>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</si>
  <si>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</si>
  <si>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</si>
  <si>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</si>
  <si>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</si>
  <si>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</si>
  <si>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</si>
  <si>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</si>
  <si>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</si>
  <si>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</si>
  <si>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</si>
  <si>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</si>
  <si>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</si>
  <si>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</si>
  <si>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</si>
  <si>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</si>
  <si>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</si>
  <si>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</si>
  <si>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</si>
  <si>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</si>
  <si>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</si>
  <si>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</si>
  <si>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</si>
  <si>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</si>
  <si>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</si>
  <si>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</si>
  <si>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</si>
  <si>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</si>
  <si>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</si>
  <si>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</si>
  <si>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</si>
  <si>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</si>
  <si>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</si>
  <si>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</si>
  <si>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</si>
  <si>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</si>
  <si>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</si>
  <si>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</si>
  <si>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</si>
  <si>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</si>
  <si>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</si>
  <si>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</si>
  <si>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</si>
  <si>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</si>
  <si>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</si>
  <si>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</si>
  <si>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</si>
  <si>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</si>
  <si>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</si>
  <si>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</si>
  <si>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</si>
  <si>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</si>
  <si>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</si>
  <si>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</si>
  <si>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</si>
  <si>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</si>
  <si>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</si>
  <si>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</si>
  <si>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</si>
  <si>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</si>
  <si>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</si>
  <si>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</si>
  <si>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</si>
  <si>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</si>
  <si>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</si>
  <si>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</si>
  <si>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</si>
  <si>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</si>
  <si>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</si>
  <si>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</si>
  <si>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</si>
  <si>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</si>
  <si>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</si>
  <si>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</si>
  <si>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</si>
  <si>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</si>
  <si>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</si>
  <si>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</si>
  <si>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</si>
  <si>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</si>
  <si>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</si>
  <si>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</si>
  <si>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</si>
  <si>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</si>
  <si>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</si>
  <si>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</si>
  <si>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</si>
  <si>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</si>
  <si>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</si>
  <si>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</si>
  <si>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</si>
  <si>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</si>
  <si>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</si>
  <si>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</si>
  <si>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</si>
  <si>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</si>
  <si>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</si>
  <si>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</si>
  <si>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</si>
  <si>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</si>
  <si>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</si>
  <si>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</si>
  <si>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</si>
  <si>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</si>
  <si>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</si>
  <si>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</si>
  <si>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</si>
  <si>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</si>
  <si>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</si>
  <si>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</si>
  <si>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</si>
  <si>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</si>
  <si>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</si>
  <si>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</si>
  <si>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</si>
  <si>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</si>
  <si>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</si>
  <si>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</si>
  <si>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</si>
  <si>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</si>
  <si>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</si>
  <si>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</si>
  <si>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</si>
  <si>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</si>
  <si>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</si>
  <si>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</si>
  <si>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</si>
  <si>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</si>
  <si>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</si>
  <si>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</si>
  <si>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</si>
  <si>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</si>
  <si>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</si>
  <si>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</si>
  <si>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</si>
  <si>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</si>
  <si>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</si>
  <si>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</si>
  <si>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</si>
  <si>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</si>
  <si>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</si>
  <si>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</si>
  <si>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</si>
  <si>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</si>
  <si>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</si>
  <si>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</si>
  <si>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</si>
  <si>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</si>
  <si>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</si>
  <si>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</si>
  <si>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</si>
  <si>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</si>
  <si>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</si>
  <si>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</si>
  <si>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</si>
  <si>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</si>
  <si>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</si>
  <si>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</si>
  <si>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</si>
  <si>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</si>
  <si>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</si>
  <si>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</si>
  <si>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</si>
  <si>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</si>
  <si>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</si>
  <si>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</si>
  <si>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</si>
  <si>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</si>
  <si>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</si>
  <si>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</si>
  <si>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</si>
  <si>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</si>
  <si>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</si>
  <si>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</si>
  <si>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</si>
  <si>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</si>
  <si>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</si>
  <si>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</si>
  <si>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</si>
  <si>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</si>
  <si>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</si>
  <si>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</si>
  <si>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</si>
  <si>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</si>
  <si>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</si>
  <si>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</si>
  <si>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</si>
  <si>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</si>
  <si>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</si>
  <si>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</si>
  <si>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</si>
  <si>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</si>
  <si>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</si>
  <si>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</si>
  <si>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</si>
  <si>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</si>
  <si>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</si>
  <si>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</si>
  <si>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</si>
  <si>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</si>
  <si>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</si>
  <si>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</si>
  <si>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</si>
  <si>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</si>
  <si>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</si>
  <si>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</si>
  <si>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</si>
  <si>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</si>
  <si>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</si>
  <si>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</si>
  <si>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</si>
  <si>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</si>
  <si>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</si>
  <si>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</si>
  <si>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</si>
  <si>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</si>
  <si>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</si>
  <si>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</si>
  <si>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</si>
  <si>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</si>
  <si>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</si>
  <si>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</si>
  <si>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</si>
  <si>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</si>
  <si>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</si>
  <si>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</si>
  <si>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</si>
  <si>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</si>
  <si>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</si>
  <si>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</si>
  <si>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</si>
  <si>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</si>
  <si>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</si>
  <si>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</si>
  <si>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</si>
  <si>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</si>
  <si>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</si>
  <si>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</si>
  <si>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</si>
  <si>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</si>
  <si>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</si>
  <si>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</si>
  <si>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</si>
  <si>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</si>
  <si>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</si>
  <si>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</si>
  <si>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</si>
  <si>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</si>
  <si>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</si>
  <si>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</si>
  <si>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</si>
  <si>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</si>
  <si>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</si>
  <si>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</si>
  <si>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</si>
  <si>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</si>
  <si>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</si>
  <si>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</si>
  <si>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</si>
  <si>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</si>
  <si>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</si>
  <si>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</si>
  <si>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</si>
  <si>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</si>
  <si>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</si>
  <si>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</si>
  <si>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</si>
  <si>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</si>
  <si>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</si>
  <si>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</si>
  <si>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</si>
  <si>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</si>
  <si>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</si>
  <si>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</si>
  <si>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</si>
  <si>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</si>
  <si>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</si>
  <si>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</si>
  <si>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</si>
  <si>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</si>
  <si>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</si>
  <si>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</si>
  <si>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</si>
  <si>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</si>
  <si>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</si>
  <si>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</si>
  <si>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</si>
  <si>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</si>
  <si>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</si>
  <si>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</si>
  <si>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</si>
  <si>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</si>
  <si>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</si>
  <si>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</si>
  <si>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</si>
  <si>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</si>
  <si>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</si>
  <si>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</si>
  <si>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</si>
  <si>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</si>
  <si>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</si>
  <si>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</si>
  <si>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</si>
  <si>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</si>
  <si>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</si>
  <si>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</si>
  <si>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</si>
  <si>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</si>
  <si>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</si>
  <si>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</si>
  <si>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</si>
  <si>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</si>
  <si>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</si>
  <si>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</si>
  <si>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</si>
  <si>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</si>
  <si>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</si>
  <si>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</si>
  <si>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</si>
  <si>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</si>
  <si>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</si>
  <si>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</si>
  <si>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</si>
  <si>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</si>
  <si>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</si>
  <si>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</si>
  <si>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</si>
  <si>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</si>
  <si>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</si>
  <si>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</si>
  <si>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</si>
  <si>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</si>
  <si>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</si>
  <si>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</si>
  <si>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</si>
  <si>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</si>
  <si>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</si>
  <si>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</si>
  <si>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</si>
  <si>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</si>
  <si>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</si>
  <si>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</si>
  <si>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</si>
  <si>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</si>
  <si>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</si>
  <si>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</si>
  <si>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</si>
  <si>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</si>
  <si>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</si>
  <si>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</si>
  <si>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</si>
  <si>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</si>
  <si>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</si>
  <si>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</si>
  <si>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</si>
  <si>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</si>
  <si>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</si>
  <si>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</si>
  <si>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</si>
  <si>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</si>
  <si>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</si>
  <si>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</si>
  <si>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</si>
  <si>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</si>
  <si>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</si>
  <si>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</si>
  <si>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</si>
  <si>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</si>
  <si>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</si>
  <si>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</si>
  <si>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</si>
  <si>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</si>
  <si>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</si>
  <si>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</si>
  <si>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</si>
  <si>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</si>
  <si>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</si>
  <si>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</si>
  <si>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</si>
  <si>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</si>
  <si>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</si>
  <si>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</si>
  <si>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</si>
  <si>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</si>
  <si>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</si>
  <si>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</si>
  <si>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</si>
  <si>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</si>
  <si>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</si>
  <si>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</si>
  <si>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</si>
  <si>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</si>
  <si>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</si>
  <si>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</si>
  <si>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</si>
  <si>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</si>
  <si>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</si>
  <si>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</si>
  <si>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</si>
  <si>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</si>
  <si>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</si>
  <si>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</si>
  <si>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</si>
  <si>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</si>
  <si>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</si>
  <si>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</si>
  <si>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</si>
  <si>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</si>
  <si>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</si>
  <si>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</si>
  <si>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</si>
  <si>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</si>
  <si>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</si>
  <si>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</si>
  <si>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</si>
  <si>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</si>
  <si>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</si>
  <si>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</si>
  <si>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</si>
  <si>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</si>
  <si>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</si>
  <si>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</si>
  <si>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</si>
  <si>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</si>
  <si>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</si>
  <si>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</si>
  <si>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</si>
  <si>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</si>
  <si>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</si>
  <si>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</si>
  <si>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</si>
  <si>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</si>
  <si>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</si>
  <si>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</si>
  <si>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</si>
  <si>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</si>
  <si>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</si>
  <si>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</si>
  <si>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</si>
  <si>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</si>
  <si>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</si>
  <si>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</si>
  <si>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</si>
  <si>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</si>
  <si>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</si>
  <si>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</si>
  <si>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</si>
  <si>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</si>
  <si>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</si>
  <si>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</si>
  <si>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</si>
  <si>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</si>
  <si>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</si>
  <si>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</si>
  <si>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</si>
  <si>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</si>
  <si>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</si>
  <si>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</si>
  <si>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</si>
  <si>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</si>
  <si>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</si>
  <si>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</si>
  <si>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</si>
  <si>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</si>
  <si>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</si>
  <si>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</si>
  <si>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</si>
  <si>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</si>
  <si>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</si>
  <si>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</si>
  <si>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</si>
  <si>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</si>
  <si>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</si>
  <si>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</si>
  <si>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</si>
  <si>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</si>
  <si>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</si>
  <si>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</si>
  <si>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</si>
  <si>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</si>
  <si>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</si>
  <si>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</si>
  <si>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</si>
  <si>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</si>
  <si>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</si>
  <si>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</si>
  <si>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</si>
  <si>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</si>
  <si>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</si>
  <si>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</si>
  <si>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</si>
  <si>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</si>
  <si>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</si>
  <si>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</si>
  <si>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</si>
  <si>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</si>
  <si>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</si>
  <si>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</si>
  <si>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</si>
  <si>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</si>
  <si>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</si>
  <si>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</si>
  <si>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</si>
  <si>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</si>
  <si>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</si>
  <si>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</si>
  <si>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</si>
  <si>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</si>
  <si>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</si>
  <si>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</si>
  <si>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</si>
  <si>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</si>
  <si>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</si>
  <si>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</si>
  <si>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</si>
  <si>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</si>
  <si>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</si>
  <si>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</si>
  <si>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</si>
  <si>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</si>
  <si>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</si>
  <si>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</si>
  <si>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</si>
  <si>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</si>
  <si>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</si>
  <si>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</si>
  <si>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</si>
  <si>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</si>
  <si>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</si>
  <si>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</si>
  <si>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</si>
  <si>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</si>
  <si>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</si>
  <si>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</si>
  <si>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</si>
  <si>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</si>
  <si>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</si>
  <si>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</si>
  <si>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</si>
  <si>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</si>
  <si>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</si>
  <si>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</si>
  <si>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</si>
  <si>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</si>
  <si>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</si>
  <si>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</si>
  <si>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</si>
  <si>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</si>
  <si>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</si>
  <si>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</si>
  <si>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</si>
  <si>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</si>
  <si>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</si>
  <si>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</si>
  <si>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</si>
  <si>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</si>
  <si>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</si>
  <si>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</si>
  <si>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</si>
  <si>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</si>
  <si>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</si>
  <si>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</si>
  <si>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</si>
  <si>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</si>
  <si>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</si>
  <si>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</si>
  <si>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</si>
  <si>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</si>
  <si>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</si>
  <si>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</si>
  <si>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</si>
  <si>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</si>
  <si>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</si>
  <si>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</si>
  <si>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</si>
  <si>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</si>
  <si>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</si>
  <si>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</si>
  <si>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</si>
  <si>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</si>
  <si>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</si>
  <si>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</si>
  <si>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</si>
  <si>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</si>
  <si>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</si>
  <si>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</si>
  <si>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</si>
  <si>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</si>
  <si>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</si>
  <si>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</si>
  <si>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</si>
  <si>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</si>
  <si>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</si>
  <si>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</si>
  <si>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</si>
  <si>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</si>
  <si>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</si>
  <si>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</si>
  <si>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</si>
  <si>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</si>
  <si>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</si>
  <si>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</si>
  <si>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</si>
  <si>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</si>
  <si>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</si>
  <si>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</si>
  <si>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</si>
  <si>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</si>
  <si>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</si>
  <si>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</si>
  <si>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</si>
  <si>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</si>
  <si>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</si>
  <si>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</si>
  <si>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</si>
  <si>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</si>
  <si>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</si>
  <si>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</si>
  <si>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</si>
  <si>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</si>
  <si>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</si>
  <si>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</si>
  <si>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</si>
  <si>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</si>
  <si>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</si>
  <si>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</si>
  <si>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</si>
  <si>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</si>
  <si>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</si>
  <si>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</si>
  <si>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</si>
  <si>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</si>
  <si>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</si>
  <si>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</si>
  <si>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</si>
  <si>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</si>
  <si>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</si>
  <si>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</si>
  <si>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</si>
  <si>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</si>
  <si>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</si>
  <si>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</si>
  <si>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</si>
  <si>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</si>
  <si>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</si>
  <si>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</si>
  <si>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</si>
  <si>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</si>
  <si>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</si>
  <si>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</si>
  <si>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</si>
  <si>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</si>
  <si>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</si>
  <si>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</si>
  <si>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</si>
  <si>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</si>
  <si>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</si>
  <si>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</si>
  <si>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</si>
  <si>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</si>
  <si>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</si>
  <si>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</si>
  <si>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</si>
  <si>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</si>
  <si>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</si>
  <si>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</si>
  <si>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</si>
  <si>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</si>
  <si>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</si>
  <si>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</si>
  <si>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</si>
  <si>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</si>
  <si>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</si>
  <si>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</si>
  <si>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</si>
  <si>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</si>
  <si>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</si>
  <si>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</si>
  <si>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</si>
  <si>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</si>
  <si>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</si>
  <si>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</si>
  <si>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</si>
  <si>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</si>
  <si>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</si>
  <si>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</si>
  <si>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</si>
  <si>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</si>
  <si>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</si>
  <si>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</si>
  <si>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</si>
  <si>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</si>
  <si>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</si>
  <si>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</si>
  <si>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</si>
  <si>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</si>
  <si>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</si>
  <si>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</si>
  <si>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</si>
  <si>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</si>
  <si>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</si>
  <si>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</si>
  <si>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</si>
  <si>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</si>
  <si>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</si>
  <si>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</si>
  <si>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</si>
  <si>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</si>
  <si>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</si>
  <si>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</si>
  <si>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</si>
  <si>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</si>
  <si>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</si>
  <si>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</si>
  <si>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</si>
  <si>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</si>
  <si>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</si>
  <si>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</si>
  <si>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</si>
  <si>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</si>
  <si>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</si>
  <si>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</si>
  <si>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</si>
  <si>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</si>
  <si>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</si>
  <si>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</si>
  <si>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</si>
  <si>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</si>
  <si>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</si>
  <si>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</si>
  <si>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</si>
  <si>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</si>
  <si>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</si>
  <si>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</si>
  <si>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</si>
  <si>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</si>
  <si>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</si>
  <si>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</si>
  <si>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</si>
  <si>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</si>
  <si>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</si>
  <si>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</si>
  <si>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</si>
  <si>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</si>
  <si>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</si>
  <si>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</si>
  <si>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</si>
  <si>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</si>
  <si>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</si>
  <si>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</si>
  <si>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</si>
  <si>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</si>
  <si>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</si>
  <si>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</si>
  <si>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</si>
  <si>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</si>
  <si>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</si>
  <si>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</si>
  <si>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</si>
  <si>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</si>
  <si>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</si>
  <si>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</si>
  <si>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</si>
  <si>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</si>
  <si>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</si>
  <si>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</si>
  <si>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</si>
  <si>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</si>
  <si>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</si>
  <si>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</si>
  <si>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</si>
  <si>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</si>
  <si>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</si>
  <si>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</si>
  <si>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</si>
  <si>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</si>
  <si>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</si>
  <si>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</si>
  <si>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</si>
  <si>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</si>
  <si>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</si>
  <si>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</si>
  <si>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</si>
  <si>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</si>
  <si>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</si>
  <si>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</si>
  <si>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</si>
  <si>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</si>
  <si>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</si>
  <si>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</si>
  <si>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</si>
  <si>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</si>
  <si>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</si>
  <si>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</si>
  <si>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</si>
  <si>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</si>
  <si>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</si>
  <si>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</si>
  <si>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</si>
  <si>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</si>
  <si>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</si>
  <si>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</si>
  <si>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</si>
  <si>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</si>
  <si>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</si>
  <si>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</si>
  <si>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</si>
  <si>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</si>
  <si>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</si>
  <si>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</si>
  <si>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</si>
  <si>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</si>
  <si>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</si>
  <si>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</si>
  <si>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</si>
  <si>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</si>
  <si>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</si>
  <si>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</si>
  <si>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</si>
  <si>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</si>
  <si>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</si>
  <si>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</si>
  <si>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</si>
  <si>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</si>
  <si>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</si>
  <si>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</si>
  <si>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</si>
  <si>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</si>
  <si>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</si>
  <si>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</si>
  <si>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</si>
  <si>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</si>
  <si>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</si>
  <si>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</si>
  <si>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</si>
  <si>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</si>
  <si>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</si>
  <si>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</si>
  <si>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</si>
  <si>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</si>
  <si>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</si>
  <si>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</si>
  <si>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</si>
  <si>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</si>
  <si>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</si>
  <si>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</si>
  <si>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</si>
  <si>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</si>
  <si>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</si>
  <si>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</si>
  <si>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</si>
  <si>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</si>
  <si>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</si>
  <si>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</si>
  <si>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</si>
  <si>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</si>
  <si>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</si>
  <si>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</si>
  <si>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</si>
  <si>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</si>
  <si>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</si>
  <si>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</si>
  <si>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</si>
  <si>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</si>
  <si>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</si>
  <si>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</si>
  <si>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</si>
  <si>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</si>
  <si>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</si>
  <si>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</si>
  <si>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</si>
  <si>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</si>
  <si>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</si>
  <si>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</si>
  <si>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</si>
  <si>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</si>
  <si>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</si>
  <si>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</si>
  <si>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</si>
  <si>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</si>
  <si>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</si>
  <si>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</si>
  <si>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</si>
  <si>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</si>
  <si>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</si>
  <si>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</si>
  <si>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</si>
  <si>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</si>
  <si>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</si>
  <si>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</si>
  <si>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</si>
  <si>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</si>
  <si>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</si>
  <si>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</si>
  <si>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</si>
  <si>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</si>
  <si>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</si>
  <si>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</si>
  <si>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</si>
  <si>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</si>
  <si>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</si>
  <si>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</si>
  <si>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</si>
  <si>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</si>
  <si>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</si>
  <si>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</si>
  <si>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</si>
  <si>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</si>
  <si>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</si>
  <si>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</si>
  <si>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</si>
  <si>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</si>
  <si>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</si>
  <si>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</si>
  <si>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</si>
  <si>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</si>
  <si>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</si>
  <si>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</si>
  <si>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</si>
  <si>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</si>
  <si>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</si>
  <si>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</si>
  <si>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</si>
  <si>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</si>
  <si>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</si>
  <si>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</si>
  <si>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</si>
  <si>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</si>
  <si>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</si>
  <si>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</si>
  <si>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</si>
  <si>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</si>
  <si>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</si>
  <si>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</si>
  <si>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</si>
  <si>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</si>
  <si>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</si>
  <si>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</si>
  <si>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</si>
  <si>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</si>
  <si>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</si>
  <si>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</si>
  <si>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</si>
  <si>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</si>
  <si>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</si>
  <si>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</si>
  <si>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</si>
  <si>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</si>
  <si>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</si>
  <si>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</si>
  <si>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</si>
  <si>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</si>
  <si>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</si>
  <si>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</si>
  <si>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</si>
  <si>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</si>
  <si>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</si>
  <si>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</si>
  <si>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</si>
  <si>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</si>
  <si>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</si>
  <si>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</si>
  <si>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</si>
  <si>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</si>
  <si>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</si>
  <si>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</si>
  <si>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</si>
  <si>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</si>
  <si>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</si>
  <si>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</si>
  <si>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</si>
  <si>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</si>
  <si>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</si>
  <si>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</si>
  <si>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</si>
  <si>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</si>
  <si>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</si>
  <si>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</si>
  <si>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</si>
  <si>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</si>
  <si>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</si>
  <si>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</si>
  <si>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</si>
  <si>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</si>
  <si>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</si>
  <si>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</si>
  <si>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</si>
  <si>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</si>
  <si>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</si>
  <si>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</si>
  <si>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</si>
  <si>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</si>
  <si>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</si>
  <si>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</si>
  <si>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</si>
  <si>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</si>
  <si>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</si>
  <si>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</si>
  <si>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</si>
  <si>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</si>
  <si>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</si>
  <si>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</si>
  <si>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</si>
  <si>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</si>
  <si>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</si>
  <si>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</si>
  <si>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</si>
  <si>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</si>
  <si>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</si>
  <si>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</si>
  <si>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</si>
  <si>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</si>
  <si>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</si>
  <si>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</si>
  <si>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</si>
  <si>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</si>
  <si>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</si>
  <si>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</si>
  <si>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</si>
  <si>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</si>
  <si>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</si>
  <si>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</si>
  <si>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</si>
  <si>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</si>
  <si>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</si>
  <si>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</si>
  <si>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</si>
  <si>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</si>
  <si>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</si>
  <si>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</si>
  <si>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</si>
  <si>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</si>
  <si>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</si>
  <si>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</si>
  <si>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</si>
  <si>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</si>
  <si>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</si>
  <si>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</si>
  <si>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</si>
  <si>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</si>
  <si>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</si>
  <si>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</si>
  <si>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</si>
  <si>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</si>
  <si>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</si>
  <si>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</si>
  <si>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</si>
  <si>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</si>
  <si>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</si>
  <si>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</si>
  <si>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</si>
  <si>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</si>
  <si>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</si>
  <si>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</si>
  <si>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</si>
  <si>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</si>
  <si>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</si>
  <si>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</si>
  <si>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</si>
  <si>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</si>
  <si>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</si>
  <si>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</si>
  <si>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</si>
  <si>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</si>
  <si>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</si>
  <si>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</si>
  <si>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</si>
  <si>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</si>
  <si>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</si>
  <si>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</si>
  <si>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</si>
  <si>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</si>
  <si>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</si>
  <si>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</si>
  <si>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</si>
  <si>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</si>
  <si>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</si>
  <si>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</si>
  <si>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</si>
  <si>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</si>
  <si>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</si>
  <si>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</si>
  <si>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</si>
  <si>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</si>
  <si>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</si>
  <si>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</si>
  <si>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</si>
  <si>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</si>
  <si>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</si>
  <si>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</si>
  <si>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</si>
  <si>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</si>
  <si>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</si>
  <si>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</si>
  <si>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</si>
  <si>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</si>
  <si>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</si>
  <si>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</si>
  <si>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</si>
  <si>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</si>
  <si>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</si>
  <si>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</si>
  <si>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</si>
  <si>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</si>
  <si>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</si>
  <si>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</si>
  <si>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</si>
  <si>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</si>
  <si>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</si>
  <si>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</si>
  <si>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</si>
  <si>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</si>
  <si>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</si>
  <si>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</si>
  <si>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</si>
  <si>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</si>
  <si>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</si>
  <si>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</si>
  <si>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</si>
  <si>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</si>
  <si>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</si>
  <si>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</si>
  <si>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</si>
  <si>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</si>
  <si>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</si>
  <si>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</si>
  <si>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</si>
  <si>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</si>
  <si>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</si>
  <si>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</si>
  <si>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</si>
  <si>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</si>
  <si>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</si>
  <si>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</si>
  <si>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</si>
  <si>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</si>
  <si>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</si>
  <si>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</si>
  <si>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</si>
  <si>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</si>
  <si>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</si>
  <si>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</si>
  <si>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</si>
  <si>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</si>
  <si>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</si>
  <si>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</si>
  <si>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</si>
  <si>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</si>
  <si>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</si>
  <si>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</si>
  <si>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</si>
  <si>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</si>
  <si>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</si>
  <si>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</si>
  <si>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</si>
  <si>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</si>
  <si>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</si>
  <si>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</si>
  <si>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</si>
  <si>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</si>
  <si>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</si>
  <si>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</si>
  <si>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</si>
  <si>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</si>
  <si>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</si>
  <si>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</si>
  <si>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</si>
  <si>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</si>
  <si>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</si>
  <si>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</si>
  <si>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</si>
  <si>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</si>
  <si>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</si>
  <si>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</si>
  <si>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</si>
  <si>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</si>
  <si>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</si>
  <si>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</si>
  <si>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</si>
  <si>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</si>
  <si>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</si>
  <si>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</si>
  <si>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</si>
  <si>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</si>
  <si>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</si>
  <si>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</si>
  <si>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</si>
  <si>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</si>
  <si>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</si>
  <si>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</si>
  <si>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</si>
  <si>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</si>
  <si>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</si>
  <si>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</si>
  <si>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</si>
  <si>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</si>
  <si>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</si>
  <si>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</si>
  <si>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</si>
  <si>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</si>
  <si>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</si>
  <si>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</si>
  <si>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</si>
  <si>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</si>
  <si>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</si>
  <si>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</si>
  <si>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</si>
  <si>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</si>
  <si>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</si>
  <si>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</si>
  <si>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</si>
  <si>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</si>
  <si>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</si>
  <si>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</si>
  <si>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</si>
  <si>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</si>
  <si>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</si>
  <si>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</si>
  <si>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</si>
  <si>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</si>
  <si>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</si>
  <si>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</si>
  <si>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</si>
  <si>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</si>
  <si>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</si>
  <si>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</si>
  <si>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</si>
  <si>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</si>
  <si>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</si>
  <si>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</si>
  <si>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</si>
  <si>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</si>
  <si>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</si>
  <si>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</si>
  <si>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</si>
  <si>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</si>
  <si>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</si>
  <si>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</si>
  <si>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</si>
  <si>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</si>
  <si>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</si>
  <si>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</si>
  <si>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</si>
  <si>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</si>
  <si>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</si>
  <si>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</si>
  <si>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</si>
  <si>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</si>
  <si>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</si>
  <si>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</si>
  <si>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</si>
  <si>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</si>
  <si>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</si>
  <si>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</si>
  <si>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</si>
  <si>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</si>
  <si>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</si>
  <si>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</si>
  <si>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</si>
  <si>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</si>
  <si>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</si>
  <si>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</si>
  <si>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</si>
  <si>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</si>
  <si>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</si>
  <si>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</si>
  <si>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</si>
  <si>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</si>
  <si>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</si>
  <si>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</si>
  <si>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</si>
  <si>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</si>
  <si>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</si>
  <si>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</si>
  <si>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</si>
  <si>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</si>
  <si>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</si>
  <si>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</si>
  <si>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</si>
  <si>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</si>
  <si>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</si>
  <si>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</si>
  <si>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</si>
  <si>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</si>
  <si>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</si>
  <si>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</si>
  <si>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</si>
  <si>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</si>
  <si>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</si>
  <si>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</si>
  <si>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</si>
  <si>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</si>
  <si>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</si>
  <si>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</si>
  <si>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</si>
  <si>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</si>
  <si>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</si>
  <si>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</si>
  <si>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</si>
  <si>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</si>
  <si>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</si>
  <si>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</si>
  <si>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</si>
  <si>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</si>
  <si>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</si>
  <si>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</si>
  <si>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</si>
  <si>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</si>
  <si>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</si>
  <si>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</si>
  <si>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</si>
  <si>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</si>
  <si>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</si>
  <si>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</si>
  <si>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</si>
  <si>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</si>
  <si>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</si>
  <si>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</si>
  <si>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</si>
  <si>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</si>
  <si>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</si>
  <si>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</si>
  <si>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</si>
  <si>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</si>
  <si>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</si>
  <si>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</si>
  <si>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</si>
  <si>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</si>
  <si>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</si>
  <si>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</si>
  <si>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</si>
  <si>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</si>
  <si>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</si>
  <si>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</si>
  <si>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</si>
  <si>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</si>
  <si>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</si>
  <si>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</si>
  <si>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</si>
  <si>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</si>
  <si>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</si>
  <si>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</si>
  <si>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</si>
  <si>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</si>
  <si>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</si>
  <si>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</si>
  <si>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</si>
  <si>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</si>
  <si>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</si>
  <si>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</si>
  <si>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</si>
  <si>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</si>
  <si>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</si>
  <si>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</si>
  <si>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</si>
  <si>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</si>
  <si>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</si>
  <si>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</si>
  <si>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</si>
  <si>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</si>
  <si>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</si>
  <si>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</si>
  <si>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</si>
  <si>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</si>
  <si>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</si>
  <si>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</si>
  <si>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</si>
  <si>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</si>
  <si>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</si>
  <si>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</si>
  <si>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</si>
  <si>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</si>
  <si>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</si>
  <si>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</si>
  <si>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</si>
  <si>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</si>
  <si>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</si>
  <si>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</si>
  <si>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</si>
  <si>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</si>
  <si>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</si>
  <si>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</si>
  <si>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</si>
  <si>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</si>
  <si>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</si>
  <si>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</si>
  <si>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</si>
  <si>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</si>
  <si>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</si>
  <si>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</si>
  <si>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</si>
  <si>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</si>
  <si>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</si>
  <si>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</si>
  <si>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</si>
  <si>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</si>
  <si>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</si>
  <si>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</si>
  <si>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</si>
  <si>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</si>
  <si>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</si>
  <si>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</si>
  <si>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</si>
  <si>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</si>
  <si>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</si>
  <si>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</si>
  <si>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</si>
  <si>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</si>
  <si>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</si>
  <si>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</si>
  <si>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</si>
  <si>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</si>
  <si>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</si>
  <si>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</si>
  <si>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</si>
  <si>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</si>
  <si>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</si>
  <si>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</si>
  <si>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</si>
  <si>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</si>
  <si>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</si>
  <si>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</si>
  <si>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</si>
  <si>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</si>
  <si>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</si>
  <si>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</si>
  <si>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</si>
  <si>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</si>
  <si>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</si>
  <si>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</si>
  <si>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</si>
  <si>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</si>
  <si>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</si>
  <si>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</si>
  <si>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</si>
  <si>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</si>
  <si>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</si>
  <si>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</si>
  <si>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</si>
  <si>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</si>
  <si>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</si>
  <si>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</si>
  <si>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</si>
  <si>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</si>
  <si>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</si>
  <si>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</si>
  <si>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</si>
  <si>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</si>
  <si>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</si>
  <si>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</si>
  <si>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</si>
  <si>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</si>
  <si>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</si>
  <si>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</si>
  <si>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</si>
  <si>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</si>
  <si>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</si>
  <si>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</si>
  <si>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</si>
  <si>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</si>
  <si>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</si>
  <si>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</si>
  <si>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</si>
  <si>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</si>
  <si>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</si>
  <si>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</si>
  <si>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</si>
  <si>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</si>
  <si>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</si>
  <si>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</si>
  <si>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</si>
  <si>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</si>
  <si>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</si>
  <si>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</si>
  <si>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</si>
  <si>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</si>
  <si>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</si>
  <si>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</si>
  <si>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</si>
  <si>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</si>
  <si>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</si>
  <si>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</si>
  <si>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</si>
  <si>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</si>
  <si>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</si>
  <si>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</si>
  <si>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</si>
  <si>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</si>
  <si>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</si>
  <si>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</si>
  <si>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</si>
  <si>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</si>
  <si>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</si>
  <si>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</si>
  <si>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</si>
  <si>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</si>
  <si>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</si>
  <si>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</si>
  <si>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</si>
  <si>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</si>
  <si>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</si>
  <si>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</si>
  <si>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</si>
  <si>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</si>
  <si>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</si>
  <si>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</si>
  <si>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</si>
  <si>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</si>
  <si>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</si>
  <si>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</si>
  <si>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</si>
  <si>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</si>
  <si>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</si>
  <si>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</si>
  <si>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</si>
  <si>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</si>
  <si>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</si>
  <si>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</si>
  <si>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</si>
  <si>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</si>
  <si>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</si>
  <si>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</si>
  <si>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</si>
  <si>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</si>
  <si>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</si>
  <si>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</si>
  <si>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</si>
  <si>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</si>
  <si>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</si>
  <si>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</si>
  <si>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</si>
  <si>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</si>
  <si>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</si>
  <si>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</si>
  <si>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</si>
  <si>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</si>
  <si>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</si>
  <si>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</si>
  <si>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</si>
  <si>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</si>
  <si>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</si>
  <si>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</si>
  <si>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</si>
  <si>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</si>
  <si>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</si>
  <si>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</si>
  <si>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</si>
  <si>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</si>
  <si>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</si>
  <si>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</si>
  <si>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</si>
  <si>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</si>
  <si>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</si>
  <si>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</si>
  <si>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</si>
  <si>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</si>
  <si>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</si>
  <si>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</si>
  <si>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</si>
  <si>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</si>
  <si>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</si>
  <si>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</si>
  <si>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</si>
  <si>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</si>
  <si>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</si>
  <si>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</si>
  <si>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</si>
  <si>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</si>
  <si>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</si>
  <si>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</si>
  <si>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</si>
  <si>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</si>
  <si>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</si>
  <si>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</si>
  <si>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</si>
  <si>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</si>
  <si>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</si>
  <si>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</si>
  <si>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</si>
  <si>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</si>
  <si>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</si>
  <si>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</si>
  <si>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</si>
  <si>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</si>
  <si>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</si>
  <si>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</si>
  <si>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</si>
  <si>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</si>
  <si>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</si>
  <si>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</si>
  <si>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</si>
  <si>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</si>
  <si>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</si>
  <si>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</si>
  <si>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</si>
  <si>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</si>
  <si>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</si>
  <si>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</si>
  <si>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</si>
  <si>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</si>
  <si>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</si>
  <si>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</si>
  <si>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</si>
  <si>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</si>
  <si>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</si>
  <si>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</si>
  <si>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</si>
  <si>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</si>
  <si>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</si>
  <si>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</si>
  <si>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</si>
  <si>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</si>
  <si>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</si>
  <si>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</si>
  <si>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</si>
  <si>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</si>
  <si>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</si>
  <si>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</si>
  <si>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</si>
  <si>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</si>
  <si>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</si>
  <si>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</si>
  <si>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</si>
  <si>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</si>
  <si>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</si>
  <si>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</si>
  <si>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</si>
  <si>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</si>
  <si>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</si>
  <si>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</si>
  <si>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</si>
  <si>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</si>
  <si>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</si>
  <si>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</si>
  <si>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</si>
  <si>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</si>
  <si>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</si>
  <si>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</si>
  <si>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</si>
  <si>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</si>
  <si>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</si>
  <si>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</si>
  <si>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</si>
  <si>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</si>
  <si>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</si>
  <si>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</si>
  <si>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</si>
  <si>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</si>
  <si>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</si>
  <si>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</si>
  <si>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</si>
  <si>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</si>
  <si>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</si>
  <si>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</si>
  <si>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</si>
  <si>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</si>
  <si>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</si>
  <si>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</si>
  <si>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</si>
  <si>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</si>
  <si>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</si>
  <si>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</si>
  <si>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</si>
  <si>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</si>
  <si>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</si>
  <si>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</si>
  <si>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</si>
  <si>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</si>
  <si>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</si>
  <si>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</si>
  <si>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</si>
  <si>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</si>
  <si>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</si>
  <si>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</si>
  <si>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</si>
  <si>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</si>
  <si>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</si>
  <si>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</si>
  <si>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</si>
  <si>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</si>
  <si>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</si>
  <si>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</si>
  <si>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</si>
  <si>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</si>
  <si>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</si>
  <si>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</si>
  <si>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</si>
  <si>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</si>
  <si>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</si>
  <si>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</si>
  <si>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</si>
  <si>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</si>
  <si>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</si>
  <si>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</si>
  <si>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</si>
  <si>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</si>
  <si>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</si>
  <si>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</si>
  <si>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</si>
  <si>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</si>
  <si>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</si>
  <si>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</si>
  <si>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</si>
  <si>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</si>
  <si>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</si>
  <si>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</si>
  <si>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</si>
  <si>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</si>
  <si>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</si>
  <si>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</si>
  <si>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</si>
  <si>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</si>
  <si>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</si>
  <si>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</si>
  <si>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</si>
  <si>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</si>
  <si>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</si>
  <si>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</si>
  <si>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</si>
  <si>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</si>
  <si>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</si>
  <si>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</si>
  <si>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</si>
  <si>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</si>
  <si>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</si>
  <si>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</si>
  <si>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</si>
  <si>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</si>
  <si>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</si>
  <si>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</si>
  <si>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</si>
  <si>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</si>
  <si>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</si>
  <si>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</si>
  <si>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</si>
  <si>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</si>
  <si>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</si>
  <si>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</si>
  <si>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</si>
  <si>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</si>
  <si>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</si>
  <si>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</si>
  <si>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</si>
  <si>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</si>
  <si>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</si>
  <si>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</si>
  <si>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</si>
  <si>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</si>
  <si>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</si>
  <si>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</si>
  <si>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</si>
  <si>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</si>
  <si>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</si>
  <si>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</si>
  <si>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</si>
  <si>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</si>
  <si>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</si>
  <si>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</si>
  <si>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</si>
  <si>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</si>
  <si>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</si>
  <si>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</si>
  <si>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</si>
  <si>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</si>
  <si>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</si>
  <si>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</si>
  <si>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</si>
  <si>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</si>
  <si>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</si>
  <si>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</si>
  <si>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</si>
  <si>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</si>
  <si>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</si>
  <si>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</si>
  <si>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</si>
  <si>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</si>
  <si>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</si>
  <si>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</si>
  <si>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</si>
  <si>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</si>
  <si>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</si>
  <si>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</si>
  <si>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</si>
  <si>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</si>
  <si>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</si>
  <si>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</si>
  <si>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</si>
  <si>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</si>
  <si>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</si>
  <si>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</si>
  <si>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</si>
  <si>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</si>
  <si>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</si>
  <si>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</si>
  <si>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</si>
  <si>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</si>
  <si>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</si>
  <si>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</si>
  <si>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</si>
  <si>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</si>
  <si>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</si>
  <si>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</si>
  <si>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</si>
  <si>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</si>
  <si>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</si>
  <si>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</si>
  <si>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</si>
  <si>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</si>
  <si>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</si>
  <si>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</si>
  <si>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</si>
  <si>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</si>
  <si>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</si>
  <si>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</si>
  <si>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</si>
  <si>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</si>
  <si>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</si>
  <si>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</si>
  <si>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</si>
  <si>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</si>
  <si>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</si>
  <si>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</si>
  <si>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</si>
  <si>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</si>
  <si>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</si>
  <si>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</si>
  <si>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</si>
  <si>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</si>
  <si>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</si>
  <si>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</si>
  <si>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</si>
  <si>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</si>
  <si>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</si>
  <si>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</si>
  <si>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</si>
  <si>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</si>
  <si>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</si>
  <si>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</si>
  <si>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</si>
  <si>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</si>
  <si>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</si>
  <si>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</si>
  <si>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</si>
  <si>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</si>
  <si>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</si>
  <si>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</si>
  <si>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</si>
  <si>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</si>
  <si>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</si>
  <si>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</si>
  <si>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</si>
  <si>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</si>
  <si>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</si>
  <si>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</si>
  <si>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</si>
  <si>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</si>
  <si>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</si>
  <si>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</si>
  <si>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</si>
  <si>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</si>
  <si>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</si>
  <si>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</si>
  <si>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</si>
  <si>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</si>
  <si>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</si>
  <si>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</si>
  <si>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</si>
  <si>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</si>
  <si>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</si>
  <si>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</si>
  <si>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</si>
  <si>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</si>
  <si>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</si>
  <si>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</si>
  <si>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</si>
  <si>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</si>
  <si>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</si>
  <si>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</si>
  <si>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</si>
  <si>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</si>
  <si>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</si>
  <si>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</si>
  <si>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</si>
  <si>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</si>
  <si>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</si>
  <si>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</si>
  <si>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</si>
  <si>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</si>
  <si>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</si>
  <si>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</si>
  <si>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</si>
  <si>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</si>
  <si>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</si>
  <si>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</si>
  <si>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</si>
  <si>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</si>
  <si>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</si>
  <si>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</si>
  <si>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</si>
  <si>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</si>
  <si>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</si>
  <si>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</si>
  <si>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</si>
  <si>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</si>
  <si>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</si>
  <si>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</si>
  <si>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</si>
  <si>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</si>
  <si>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</si>
  <si>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</si>
  <si>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</si>
  <si>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</si>
  <si>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</si>
  <si>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</si>
  <si>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</si>
  <si>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</si>
  <si>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</si>
  <si>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</si>
  <si>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</si>
  <si>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</si>
  <si>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</si>
  <si>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</si>
  <si>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</si>
  <si>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</si>
  <si>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</si>
  <si>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</si>
  <si>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</si>
  <si>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</si>
  <si>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</si>
  <si>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</si>
  <si>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</si>
  <si>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</si>
  <si>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</si>
  <si>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</si>
  <si>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</si>
  <si>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</si>
  <si>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</si>
  <si>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</si>
  <si>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</si>
  <si>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</si>
  <si>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</si>
  <si>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</si>
  <si>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</si>
  <si>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</si>
  <si>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</si>
  <si>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</si>
  <si>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</si>
  <si>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</si>
  <si>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</si>
  <si>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</si>
  <si>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</si>
  <si>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</si>
  <si>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</si>
  <si>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</si>
  <si>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</si>
  <si>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</si>
  <si>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</si>
  <si>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</si>
  <si>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</si>
  <si>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</si>
  <si>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</si>
  <si>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</si>
  <si>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</si>
  <si>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</si>
  <si>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</si>
  <si>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</si>
  <si>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</si>
  <si>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</si>
  <si>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</si>
  <si>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</si>
  <si>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</si>
  <si>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</si>
  <si>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</si>
  <si>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</si>
  <si>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</si>
  <si>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</si>
  <si>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</si>
  <si>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</si>
  <si>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</si>
  <si>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</si>
  <si>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</si>
  <si>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</si>
  <si>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</si>
  <si>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</si>
  <si>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</si>
  <si>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</si>
  <si>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</si>
  <si>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</si>
  <si>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</si>
  <si>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</si>
  <si>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</si>
  <si>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</si>
  <si>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</si>
  <si>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</si>
  <si>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</si>
  <si>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</si>
  <si>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</si>
  <si>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</si>
  <si>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</si>
  <si>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</si>
  <si>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</si>
  <si>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</si>
  <si>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</si>
  <si>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</si>
  <si>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</si>
  <si>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</si>
  <si>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</si>
  <si>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</si>
  <si>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</si>
  <si>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</si>
  <si>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</si>
  <si>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</si>
  <si>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</si>
  <si>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</si>
  <si>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</si>
  <si>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</si>
  <si>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</si>
  <si>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</si>
  <si>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</si>
  <si>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</si>
  <si>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</si>
  <si>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</si>
  <si>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</si>
  <si>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</si>
  <si>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</si>
  <si>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</si>
  <si>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</si>
  <si>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</si>
  <si>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</si>
  <si>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</si>
  <si>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</si>
  <si>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</si>
  <si>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</si>
  <si>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</si>
  <si>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</si>
  <si>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</si>
  <si>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</si>
  <si>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</si>
  <si>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</si>
  <si>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</si>
  <si>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</si>
  <si>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</si>
  <si>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</si>
  <si>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</si>
  <si>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</si>
  <si>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</si>
  <si>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</si>
  <si>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</si>
  <si>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</si>
  <si>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</si>
  <si>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</si>
  <si>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</si>
  <si>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</si>
  <si>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</si>
  <si>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</si>
  <si>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</si>
  <si>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</si>
  <si>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</si>
  <si>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</si>
  <si>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</si>
  <si>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</si>
  <si>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</si>
  <si>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</si>
  <si>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</si>
  <si>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</si>
  <si>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</si>
  <si>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</si>
  <si>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</si>
  <si>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</si>
  <si>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</si>
  <si>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</si>
  <si>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</si>
  <si>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</si>
  <si>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</si>
  <si>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</si>
  <si>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</si>
  <si>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</si>
  <si>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</si>
  <si>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</si>
  <si>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</si>
  <si>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</si>
  <si>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</si>
  <si>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</si>
  <si>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</si>
  <si>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</si>
  <si>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</si>
  <si>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</si>
  <si>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</si>
  <si>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</si>
  <si>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</si>
  <si>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</si>
  <si>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</si>
  <si>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</si>
  <si>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</si>
  <si>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</si>
  <si>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</si>
  <si>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</si>
  <si>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</si>
  <si>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</si>
  <si>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</si>
  <si>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</si>
  <si>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</si>
  <si>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</si>
  <si>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</si>
  <si>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</si>
  <si>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</si>
  <si>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</si>
  <si>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</si>
  <si>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</si>
  <si>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</si>
  <si>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</si>
  <si>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</si>
  <si>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</si>
  <si>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</si>
  <si>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</si>
  <si>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</si>
  <si>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</si>
  <si>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</si>
  <si>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</si>
  <si>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</si>
  <si>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</si>
  <si>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</si>
  <si>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</si>
  <si>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</si>
  <si>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</si>
  <si>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</si>
  <si>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</si>
  <si>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</si>
  <si>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</si>
  <si>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</si>
  <si>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</si>
  <si>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</si>
  <si>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</si>
  <si>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</si>
  <si>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</si>
  <si>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</si>
  <si>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</si>
  <si>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</si>
  <si>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</si>
  <si>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</si>
  <si>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</si>
  <si>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</si>
  <si>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</si>
  <si>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</si>
  <si>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</si>
  <si>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</si>
  <si>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</si>
  <si>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</si>
  <si>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</si>
  <si>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</si>
  <si>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</si>
  <si>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</si>
  <si>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</si>
  <si>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</si>
  <si>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</si>
  <si>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</si>
  <si>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</si>
  <si>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</si>
  <si>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</si>
  <si>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</si>
  <si>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</si>
  <si>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</si>
  <si>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</si>
  <si>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</si>
  <si>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</si>
  <si>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</si>
  <si>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</si>
  <si>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</si>
  <si>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</si>
  <si>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</si>
  <si>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</si>
  <si>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</si>
  <si>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</si>
  <si>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</si>
  <si>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</si>
  <si>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</si>
  <si>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</si>
  <si>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</si>
  <si>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</si>
  <si>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</si>
  <si>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</si>
  <si>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</si>
  <si>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</si>
  <si>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</si>
  <si>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</si>
  <si>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</si>
  <si>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</si>
  <si>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</si>
  <si>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</si>
  <si>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</si>
  <si>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</si>
  <si>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</si>
  <si>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</si>
  <si>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</si>
  <si>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</si>
  <si>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</si>
  <si>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</si>
  <si>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</si>
  <si>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</si>
  <si>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</si>
  <si>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</si>
  <si>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</si>
  <si>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</si>
  <si>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</si>
  <si>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</si>
  <si>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</si>
  <si>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</si>
  <si>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</si>
  <si>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</si>
  <si>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</si>
  <si>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</si>
  <si>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</si>
  <si>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</si>
  <si>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</si>
  <si>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</si>
  <si>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</si>
  <si>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</si>
  <si>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</si>
  <si>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</si>
  <si>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</si>
  <si>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</si>
  <si>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</si>
  <si>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</si>
  <si>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</si>
  <si>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</si>
  <si>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</si>
  <si>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</si>
  <si>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</si>
  <si>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</si>
  <si>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</si>
  <si>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</si>
  <si>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</si>
  <si>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</si>
  <si>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</si>
  <si>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</si>
  <si>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</si>
  <si>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</si>
  <si>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</si>
  <si>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</si>
  <si>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</si>
  <si>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</si>
  <si>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</si>
  <si>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</si>
  <si>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</si>
  <si>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</si>
  <si>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</si>
  <si>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</si>
  <si>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</si>
  <si>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</si>
  <si>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</si>
  <si>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</si>
  <si>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</si>
  <si>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</si>
  <si>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</si>
  <si>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</si>
  <si>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</si>
  <si>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</si>
  <si>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</si>
  <si>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</si>
  <si>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</si>
  <si>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</si>
  <si>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</si>
  <si>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</si>
  <si>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</si>
  <si>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</si>
  <si>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</si>
  <si>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</si>
  <si>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</si>
  <si>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</si>
  <si>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</si>
  <si>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</si>
  <si>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</si>
  <si>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</si>
  <si>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</si>
  <si>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</si>
  <si>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</si>
  <si>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</si>
  <si>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</si>
  <si>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</si>
  <si>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</si>
  <si>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</si>
  <si>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</si>
  <si>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</si>
  <si>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</si>
  <si>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</si>
  <si>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</si>
  <si>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</si>
  <si>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</si>
  <si>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</si>
  <si>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</si>
  <si>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</si>
  <si>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</si>
  <si>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</si>
  <si>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</si>
  <si>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</si>
  <si>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</si>
  <si>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</si>
  <si>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</si>
  <si>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</si>
  <si>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</si>
  <si>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</si>
  <si>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</si>
  <si>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</si>
  <si>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</si>
  <si>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</si>
  <si>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</si>
  <si>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</si>
  <si>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</si>
  <si>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</si>
  <si>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</si>
  <si>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</si>
  <si>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</si>
  <si>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</si>
  <si>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</si>
  <si>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</si>
  <si>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</si>
  <si>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</si>
  <si>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</si>
  <si>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</si>
  <si>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</si>
  <si>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</si>
  <si>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</si>
  <si>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</si>
  <si>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</si>
  <si>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</si>
  <si>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</si>
  <si>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</si>
  <si>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</si>
  <si>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</si>
  <si>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</si>
  <si>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</si>
  <si>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</si>
  <si>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</si>
  <si>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</si>
  <si>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</si>
  <si>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</si>
  <si>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</si>
  <si>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</si>
  <si>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</si>
  <si>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</si>
  <si>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</si>
  <si>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</si>
  <si>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</si>
  <si>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</si>
  <si>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</si>
  <si>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</si>
  <si>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</si>
  <si>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</si>
  <si>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</si>
  <si>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</si>
  <si>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</si>
  <si>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</si>
  <si>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</si>
  <si>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</si>
  <si>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</si>
  <si>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</si>
  <si>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</si>
  <si>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</si>
  <si>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</si>
  <si>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</si>
  <si>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</si>
  <si>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</si>
  <si>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</si>
  <si>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</si>
  <si>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</si>
  <si>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</si>
  <si>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</si>
  <si>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</si>
  <si>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</si>
  <si>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</si>
  <si>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</si>
  <si>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</si>
  <si>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</si>
  <si>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</si>
  <si>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</si>
  <si>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</si>
  <si>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</si>
  <si>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</si>
  <si>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</si>
  <si>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</si>
  <si>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</si>
  <si>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</si>
  <si>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</si>
  <si>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</si>
  <si>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</si>
  <si>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</si>
  <si>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</si>
  <si>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</si>
  <si>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</si>
  <si>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</si>
  <si>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</si>
  <si>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</si>
  <si>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</si>
  <si>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</si>
  <si>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</si>
  <si>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</si>
  <si>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</si>
  <si>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</si>
  <si>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</si>
  <si>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</si>
  <si>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</si>
  <si>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</si>
  <si>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</si>
  <si>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</si>
  <si>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</si>
  <si>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</si>
  <si>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</si>
  <si>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</si>
  <si>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</si>
  <si>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</si>
  <si>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</si>
  <si>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</si>
  <si>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</si>
  <si>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</si>
  <si>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</si>
  <si>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</si>
  <si>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</si>
  <si>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</si>
  <si>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</si>
  <si>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</si>
  <si>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</si>
  <si>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</si>
  <si>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</si>
  <si>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</si>
  <si>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</si>
  <si>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</si>
  <si>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</si>
  <si>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</si>
  <si>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</si>
  <si>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</si>
  <si>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</si>
  <si>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</si>
  <si>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</si>
  <si>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</si>
  <si>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</si>
  <si>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</si>
  <si>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</si>
  <si>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</si>
  <si>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</si>
  <si>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</si>
  <si>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</si>
  <si>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</si>
  <si>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</si>
  <si>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</si>
  <si>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</si>
  <si>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</si>
  <si>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</si>
  <si>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</si>
  <si>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</si>
  <si>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</si>
  <si>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</si>
  <si>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</si>
  <si>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</si>
  <si>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</si>
  <si>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</si>
  <si>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</si>
  <si>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</si>
  <si>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</si>
  <si>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</si>
  <si>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</si>
  <si>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</si>
  <si>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</si>
  <si>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</si>
  <si>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</si>
  <si>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</si>
  <si>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</si>
  <si>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</si>
  <si>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</si>
  <si>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</si>
  <si>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</si>
  <si>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</si>
  <si>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</si>
  <si>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</si>
  <si>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</si>
  <si>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</si>
  <si>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</si>
  <si>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</si>
  <si>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</si>
  <si>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</si>
  <si>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</si>
  <si>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</si>
  <si>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</si>
  <si>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</si>
  <si>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</si>
  <si>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</si>
  <si>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</si>
  <si>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</si>
  <si>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</si>
  <si>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</si>
  <si>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</si>
  <si>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</si>
  <si>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</si>
  <si>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</si>
  <si>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</si>
  <si>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</si>
  <si>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</si>
  <si>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</si>
  <si>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</si>
  <si>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</si>
  <si>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</si>
  <si>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</si>
  <si>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</si>
  <si>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</si>
  <si>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</si>
  <si>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</si>
  <si>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</si>
  <si>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</si>
  <si>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</si>
  <si>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</si>
  <si>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</si>
  <si>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</si>
  <si>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</si>
  <si>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</si>
  <si>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</si>
  <si>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</si>
  <si>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</si>
  <si>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</si>
  <si>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</si>
  <si>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</si>
  <si>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</si>
  <si>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</si>
  <si>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</si>
  <si>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</si>
  <si>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</si>
  <si>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</si>
  <si>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</si>
  <si>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</si>
  <si>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</si>
  <si>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</si>
  <si>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</si>
  <si>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</si>
  <si>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</si>
  <si>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</si>
  <si>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</si>
  <si>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</si>
  <si>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</si>
  <si>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</si>
  <si>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</si>
  <si>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</si>
  <si>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</si>
  <si>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</si>
  <si>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</si>
  <si>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</si>
  <si>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</si>
  <si>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</si>
  <si>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</si>
  <si>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</si>
  <si>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</si>
  <si>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</si>
  <si>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</si>
  <si>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</si>
  <si>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</si>
  <si>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</si>
  <si>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</si>
  <si>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</si>
  <si>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</si>
  <si>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</si>
  <si>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</si>
  <si>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</si>
  <si>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</si>
  <si>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</si>
  <si>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</si>
  <si>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</si>
  <si>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</si>
  <si>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</si>
  <si>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</si>
  <si>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</si>
  <si>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</si>
  <si>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</si>
  <si>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</si>
  <si>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</si>
  <si>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</si>
  <si>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</si>
  <si>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</si>
  <si>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</si>
  <si>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</si>
  <si>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</si>
  <si>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</si>
  <si>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</si>
  <si>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</si>
  <si>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</si>
  <si>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</si>
  <si>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</si>
  <si>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</si>
  <si>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</si>
  <si>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</si>
  <si>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</si>
  <si>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</si>
  <si>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</si>
  <si>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</si>
  <si>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</si>
  <si>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</si>
  <si>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</si>
  <si>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</si>
  <si>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</si>
  <si>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</si>
  <si>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</si>
  <si>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</si>
  <si>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</si>
  <si>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</si>
  <si>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</si>
  <si>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</si>
  <si>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</si>
  <si>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</si>
  <si>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</si>
  <si>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</si>
  <si>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</si>
  <si>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</si>
  <si>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</si>
  <si>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</si>
  <si>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</si>
  <si>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</si>
  <si>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</si>
  <si>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</si>
  <si>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</si>
  <si>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</si>
  <si>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</si>
  <si>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</si>
  <si>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</si>
  <si>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</si>
  <si>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</si>
  <si>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</si>
  <si>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</si>
  <si>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</si>
  <si>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</si>
  <si>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</si>
  <si>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</si>
  <si>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</si>
  <si>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</si>
  <si>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</si>
  <si>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</si>
  <si>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</si>
  <si>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</si>
  <si>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</si>
  <si>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</si>
  <si>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</si>
  <si>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</si>
  <si>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</si>
  <si>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</si>
  <si>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</si>
  <si>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</si>
  <si>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</si>
  <si>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</si>
  <si>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</si>
  <si>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</si>
  <si>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</si>
  <si>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</si>
  <si>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</si>
  <si>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</si>
  <si>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</si>
  <si>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</si>
  <si>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</si>
  <si>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</si>
  <si>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</si>
  <si>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</si>
  <si>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</si>
  <si>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</si>
  <si>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</si>
  <si>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</si>
  <si>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</si>
  <si>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</si>
  <si>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</si>
  <si>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</si>
  <si>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</si>
  <si>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</si>
  <si>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</si>
  <si>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</si>
  <si>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</si>
  <si>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</si>
  <si>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</si>
  <si>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</si>
  <si>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</si>
  <si>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</si>
  <si>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</si>
  <si>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</si>
  <si>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</si>
  <si>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</si>
  <si>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</si>
  <si>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</si>
  <si>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</si>
  <si>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</si>
  <si>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</si>
  <si>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</si>
  <si>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</si>
  <si>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</si>
  <si>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</si>
  <si>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</si>
  <si>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</si>
  <si>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</si>
  <si>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</si>
  <si>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</si>
  <si>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</si>
  <si>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</si>
  <si>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</si>
  <si>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</si>
  <si>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</si>
  <si>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</si>
  <si>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</si>
  <si>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</si>
  <si>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</si>
  <si>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</si>
  <si>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</si>
  <si>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</si>
  <si>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</si>
  <si>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</si>
  <si>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</si>
  <si>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</si>
  <si>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</si>
  <si>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</si>
  <si>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</si>
  <si>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</si>
  <si>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</si>
  <si>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</si>
  <si>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</si>
  <si>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</si>
  <si>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</si>
  <si>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</si>
  <si>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</si>
  <si>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</si>
  <si>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</si>
  <si>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</si>
  <si>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</si>
  <si>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</si>
  <si>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</si>
  <si>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</si>
  <si>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</si>
  <si>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</si>
  <si>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</si>
  <si>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</si>
  <si>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</si>
  <si>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</si>
  <si>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</si>
  <si>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</si>
  <si>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</si>
  <si>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</si>
  <si>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</si>
  <si>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</si>
  <si>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</si>
  <si>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</si>
  <si>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</si>
  <si>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</si>
  <si>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</si>
  <si>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</si>
  <si>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</si>
  <si>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</si>
  <si>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</si>
  <si>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</si>
  <si>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</si>
  <si>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</si>
  <si>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</si>
  <si>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</si>
  <si>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</si>
  <si>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</si>
  <si>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</si>
  <si>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</si>
  <si>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</si>
  <si>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</si>
  <si>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</si>
  <si>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</si>
  <si>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</si>
  <si>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</si>
  <si>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</si>
  <si>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</si>
  <si>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</si>
  <si>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</si>
  <si>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</si>
  <si>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</si>
  <si>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</si>
  <si>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</si>
  <si>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</si>
  <si>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</si>
  <si>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</si>
  <si>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</si>
  <si>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</si>
  <si>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</si>
  <si>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</si>
  <si>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</si>
  <si>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</si>
  <si>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</si>
  <si>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</si>
  <si>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</si>
  <si>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</si>
  <si>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</si>
  <si>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</si>
  <si>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</si>
  <si>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</si>
  <si>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</si>
  <si>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</si>
  <si>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</si>
  <si>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</si>
  <si>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</si>
  <si>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</si>
  <si>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</si>
  <si>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</si>
  <si>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</si>
  <si>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</si>
  <si>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</si>
  <si>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</si>
  <si>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</si>
  <si>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</si>
  <si>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</si>
  <si>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</si>
  <si>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</si>
  <si>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</si>
  <si>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</si>
  <si>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</si>
  <si>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</si>
  <si>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</si>
  <si>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</si>
  <si>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</si>
  <si>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</si>
  <si>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</si>
  <si>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</si>
  <si>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</si>
  <si>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</si>
  <si>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</si>
  <si>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</si>
  <si>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</si>
  <si>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</si>
  <si>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</si>
  <si>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</si>
  <si>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</si>
  <si>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</si>
  <si>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</si>
  <si>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</si>
  <si>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</si>
  <si>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</si>
  <si>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</si>
  <si>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</si>
  <si>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</si>
  <si>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</si>
  <si>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</si>
  <si>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</si>
  <si>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</si>
  <si>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</si>
  <si>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</si>
  <si>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</si>
  <si>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</si>
  <si>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</si>
  <si>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</si>
  <si>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</si>
  <si>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</si>
  <si>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</si>
  <si>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</si>
  <si>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</si>
  <si>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</si>
  <si>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</si>
  <si>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</si>
  <si>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</si>
  <si>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</si>
  <si>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</si>
  <si>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</si>
  <si>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</si>
  <si>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</si>
  <si>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</si>
  <si>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</si>
  <si>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</si>
  <si>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</si>
  <si>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</si>
  <si>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</si>
  <si>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</si>
  <si>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</si>
  <si>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</si>
  <si>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</si>
  <si>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</si>
  <si>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</si>
  <si>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</si>
  <si>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</si>
  <si>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</si>
  <si>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</si>
  <si>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</si>
  <si>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</si>
  <si>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</si>
  <si>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</si>
  <si>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</si>
  <si>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</si>
  <si>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</si>
  <si>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</si>
  <si>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</si>
  <si>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</si>
  <si>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</si>
  <si>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</si>
  <si>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</si>
  <si>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</si>
  <si>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</si>
  <si>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</si>
  <si>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</si>
  <si>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</si>
  <si>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</si>
  <si>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</si>
  <si>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</si>
  <si>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</si>
  <si>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</si>
  <si>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</si>
  <si>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</si>
  <si>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</si>
  <si>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</si>
  <si>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</si>
  <si>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</si>
  <si>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</si>
  <si>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</si>
  <si>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</si>
  <si>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</si>
  <si>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</si>
  <si>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</si>
  <si>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</si>
  <si>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</si>
  <si>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</si>
  <si>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</si>
  <si>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</si>
  <si>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</si>
  <si>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</si>
  <si>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</si>
  <si>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</si>
  <si>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</si>
  <si>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</si>
  <si>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</si>
  <si>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</si>
  <si>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</si>
  <si>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</si>
  <si>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</si>
  <si>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</si>
  <si>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</si>
  <si>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</si>
  <si>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</si>
  <si>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</si>
  <si>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</si>
  <si>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</si>
  <si>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</si>
  <si>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</si>
  <si>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</si>
  <si>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</si>
  <si>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</si>
  <si>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</si>
  <si>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</si>
  <si>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</si>
  <si>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</si>
  <si>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</si>
  <si>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</si>
  <si>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</si>
  <si>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</si>
  <si>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</si>
  <si>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</si>
  <si>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</si>
  <si>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</si>
  <si>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</si>
  <si>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</si>
  <si>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</si>
  <si>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</si>
  <si>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</si>
  <si>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</si>
  <si>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</si>
  <si>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</si>
  <si>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</si>
  <si>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</si>
  <si>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</si>
  <si>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</si>
  <si>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</si>
  <si>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</si>
  <si>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</si>
  <si>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</si>
  <si>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</si>
  <si>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</si>
  <si>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</si>
  <si>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</si>
  <si>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</si>
  <si>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</si>
  <si>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</si>
  <si>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</si>
  <si>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</si>
  <si>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</si>
  <si>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</si>
  <si>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</si>
  <si>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</si>
  <si>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</si>
  <si>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</si>
  <si>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</si>
  <si>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</si>
  <si>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</si>
  <si>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</si>
  <si>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</si>
  <si>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</si>
  <si>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</si>
  <si>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</si>
  <si>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</si>
  <si>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</si>
  <si>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</si>
  <si>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</si>
  <si>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</si>
  <si>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</si>
  <si>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</si>
  <si>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</si>
  <si>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</si>
  <si>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</si>
  <si>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</si>
  <si>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</si>
  <si>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</si>
  <si>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</si>
  <si>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</si>
  <si>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</si>
  <si>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</si>
  <si>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</si>
  <si>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</si>
  <si>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</si>
  <si>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</si>
  <si>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</si>
  <si>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</si>
  <si>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</si>
  <si>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</si>
  <si>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</si>
  <si>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</si>
  <si>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</si>
  <si>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</si>
  <si>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</si>
  <si>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</si>
  <si>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</si>
  <si>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</si>
  <si>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</si>
  <si>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</si>
  <si>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</si>
  <si>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</si>
  <si>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</si>
  <si>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</si>
  <si>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</si>
  <si>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</si>
  <si>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</si>
  <si>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</si>
  <si>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</si>
  <si>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</si>
  <si>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</si>
  <si>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</si>
  <si>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</si>
  <si>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</si>
  <si>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</si>
  <si>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</si>
  <si>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</si>
  <si>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</si>
  <si>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</si>
  <si>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</si>
  <si>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</si>
  <si>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</si>
  <si>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</si>
  <si>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</si>
  <si>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</si>
  <si>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</si>
  <si>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</si>
  <si>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</si>
  <si>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</si>
  <si>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</si>
  <si>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</si>
  <si>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</si>
  <si>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</si>
  <si>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</si>
  <si>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</si>
  <si>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</si>
  <si>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</si>
  <si>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</si>
  <si>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</si>
  <si>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</si>
  <si>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</si>
  <si>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</si>
  <si>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</si>
  <si>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</si>
  <si>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</si>
  <si>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</si>
  <si>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</si>
  <si>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</si>
  <si>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</si>
  <si>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</si>
  <si>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</si>
  <si>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</si>
  <si>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</si>
  <si>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</si>
  <si>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</si>
  <si>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</si>
  <si>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</si>
  <si>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</si>
  <si>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</si>
  <si>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</si>
  <si>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</si>
  <si>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</si>
  <si>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</si>
  <si>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</si>
  <si>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</si>
  <si>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</si>
  <si>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</si>
  <si>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</si>
  <si>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</si>
  <si>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</si>
  <si>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</si>
  <si>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</si>
  <si>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</si>
  <si>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</si>
  <si>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</si>
  <si>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</si>
  <si>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</si>
  <si>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</si>
  <si>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</si>
  <si>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</si>
  <si>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</si>
  <si>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</si>
  <si>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</si>
  <si>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</si>
  <si>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</si>
  <si>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</si>
  <si>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</si>
  <si>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</si>
  <si>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</si>
  <si>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</si>
  <si>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</si>
  <si>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</si>
  <si>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</si>
  <si>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</si>
  <si>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</si>
  <si>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</si>
  <si>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</si>
  <si>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</si>
  <si>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</si>
  <si>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</si>
  <si>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</si>
  <si>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</si>
  <si>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</si>
  <si>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</si>
  <si>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</si>
  <si>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</si>
  <si>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</si>
  <si>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</si>
  <si>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</si>
  <si>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</si>
  <si>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</si>
  <si>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</si>
  <si>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</si>
  <si>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</si>
  <si>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</si>
  <si>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</si>
  <si>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</si>
  <si>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</si>
  <si>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</si>
  <si>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</si>
  <si>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</si>
  <si>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</si>
  <si>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</si>
  <si>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</si>
  <si>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</si>
  <si>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</si>
  <si>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</si>
  <si>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</si>
  <si>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</si>
  <si>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</si>
  <si>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</si>
  <si>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</si>
  <si>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</si>
  <si>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</si>
  <si>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</si>
  <si>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</si>
  <si>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</si>
  <si>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</si>
  <si>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</si>
  <si>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</si>
  <si>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</si>
  <si>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</si>
  <si>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</si>
  <si>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</si>
  <si>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</si>
  <si>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</si>
  <si>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</si>
  <si>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</si>
  <si>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</si>
  <si>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</si>
  <si>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</si>
  <si>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</si>
  <si>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</si>
  <si>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</si>
  <si>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</si>
  <si>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</si>
  <si>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</si>
  <si>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</si>
  <si>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</si>
  <si>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</si>
  <si>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</si>
  <si>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</si>
  <si>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</si>
  <si>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</si>
  <si>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</si>
  <si>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</si>
  <si>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</si>
  <si>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</si>
  <si>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</si>
  <si>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</si>
  <si>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</si>
  <si>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</si>
  <si>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</si>
  <si>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</si>
  <si>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</si>
  <si>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</si>
  <si>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</si>
  <si>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</si>
  <si>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</si>
  <si>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</si>
  <si>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</si>
  <si>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</si>
  <si>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</si>
  <si>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</si>
  <si>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</si>
  <si>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</si>
  <si>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</si>
  <si>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</si>
  <si>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</si>
  <si>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</si>
  <si>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</si>
  <si>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</si>
  <si>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</si>
  <si>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</si>
  <si>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</si>
  <si>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</si>
  <si>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</si>
  <si>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</si>
  <si>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</si>
  <si>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</si>
  <si>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</si>
  <si>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</si>
  <si>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</si>
  <si>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</si>
  <si>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</si>
  <si>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</si>
  <si>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</si>
  <si>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</si>
  <si>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</si>
  <si>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</si>
  <si>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</si>
  <si>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</si>
  <si>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</si>
  <si>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</si>
  <si>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</si>
  <si>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</si>
  <si>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</si>
  <si>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</si>
  <si>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</si>
  <si>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</si>
  <si>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</si>
  <si>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</si>
  <si>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</si>
  <si>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</si>
  <si>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</si>
  <si>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</si>
  <si>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</si>
  <si>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</si>
  <si>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</si>
  <si>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</si>
  <si>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</si>
  <si>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</si>
  <si>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</si>
  <si>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</si>
  <si>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</si>
  <si>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</si>
  <si>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</si>
  <si>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</si>
  <si>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</si>
  <si>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</si>
  <si>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</si>
  <si>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</si>
  <si>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</si>
  <si>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</si>
  <si>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</si>
  <si>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</si>
  <si>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</si>
  <si>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</si>
  <si>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</si>
  <si>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</si>
  <si>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</si>
  <si>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</si>
  <si>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</si>
  <si>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</si>
  <si>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</si>
  <si>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</si>
  <si>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</si>
  <si>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</si>
  <si>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</si>
  <si>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</si>
  <si>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</si>
  <si>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</si>
  <si>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</si>
  <si>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</si>
  <si>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</si>
  <si>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</si>
  <si>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</si>
  <si>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</si>
  <si>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</si>
  <si>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</si>
  <si>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</si>
  <si>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</si>
  <si>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</si>
  <si>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</si>
  <si>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</si>
  <si>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</si>
  <si>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</si>
  <si>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</si>
  <si>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</si>
  <si>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</si>
  <si>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</si>
  <si>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</si>
  <si>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</si>
  <si>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</si>
  <si>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</si>
  <si>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</si>
  <si>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</si>
  <si>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</si>
  <si>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</si>
  <si>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</si>
  <si>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</si>
  <si>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</si>
  <si>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</si>
  <si>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</si>
  <si>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</si>
  <si>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</si>
  <si>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</si>
  <si>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</si>
  <si>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</si>
  <si>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</si>
  <si>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</si>
  <si>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</si>
  <si>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</si>
  <si>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</si>
  <si>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</si>
  <si>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</si>
  <si>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</si>
  <si>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</si>
  <si>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</si>
  <si>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</si>
  <si>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</si>
  <si>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</si>
  <si>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</si>
  <si>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</si>
  <si>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</si>
  <si>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</si>
  <si>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</si>
  <si>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</si>
  <si>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</si>
  <si>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</si>
  <si>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</si>
  <si>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</si>
  <si>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</si>
  <si>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</si>
  <si>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</si>
  <si>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</si>
  <si>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</si>
  <si>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</si>
  <si>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</si>
  <si>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</si>
  <si>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</si>
  <si>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</si>
  <si>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</si>
  <si>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</si>
  <si>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</si>
  <si>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</si>
  <si>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</si>
  <si>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</si>
  <si>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</si>
  <si>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</si>
  <si>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</si>
  <si>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</si>
  <si>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</si>
  <si>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</si>
  <si>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</si>
  <si>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</si>
  <si>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</si>
  <si>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</si>
  <si>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</si>
  <si>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</si>
  <si>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</si>
  <si>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</si>
  <si>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</si>
  <si>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</si>
  <si>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</si>
  <si>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</si>
  <si>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</si>
  <si>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</si>
  <si>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</si>
  <si>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</si>
  <si>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</si>
  <si>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</si>
  <si>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</si>
  <si>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</si>
  <si>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</si>
  <si>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</si>
  <si>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</si>
  <si>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</si>
  <si>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</si>
  <si>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</si>
  <si>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</si>
  <si>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</si>
  <si>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</si>
  <si>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</si>
  <si>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</si>
  <si>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</si>
  <si>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</si>
  <si>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</si>
  <si>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</si>
  <si>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</si>
  <si>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</si>
  <si>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</si>
  <si>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</si>
  <si>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</si>
  <si>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</si>
  <si>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</si>
  <si>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</si>
  <si>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</si>
  <si>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</si>
  <si>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</si>
  <si>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</si>
  <si>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</si>
  <si>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</si>
  <si>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</si>
  <si>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</si>
  <si>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</si>
  <si>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</si>
  <si>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</si>
  <si>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</si>
  <si>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</si>
  <si>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</si>
  <si>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</si>
  <si>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</si>
  <si>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</si>
  <si>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</si>
  <si>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</si>
  <si>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</si>
  <si>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</si>
  <si>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</si>
  <si>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</si>
  <si>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</si>
  <si>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</si>
  <si>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</si>
  <si>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</si>
  <si>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</si>
  <si>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</si>
  <si>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</si>
  <si>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</si>
  <si>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</si>
  <si>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</si>
  <si>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</si>
  <si>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</si>
  <si>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</si>
  <si>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</si>
  <si>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</si>
  <si>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</si>
  <si>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</si>
  <si>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</si>
  <si>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</si>
  <si>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</si>
  <si>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</si>
  <si>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</si>
  <si>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</si>
  <si>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</si>
  <si>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</si>
  <si>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</si>
  <si>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</si>
  <si>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</si>
  <si>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</si>
  <si>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</si>
  <si>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</si>
  <si>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</si>
  <si>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</si>
  <si>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</si>
  <si>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</si>
  <si>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</si>
  <si>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</si>
  <si>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</si>
  <si>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</si>
  <si>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</si>
  <si>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</si>
  <si>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</si>
  <si>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</si>
  <si>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</si>
  <si>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</si>
  <si>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</si>
  <si>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</si>
  <si>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</si>
  <si>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</si>
  <si>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</si>
  <si>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</si>
  <si>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</si>
  <si>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</si>
  <si>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</si>
  <si>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</si>
  <si>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</si>
  <si>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</si>
  <si>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</si>
  <si>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</si>
  <si>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</si>
  <si>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</si>
  <si>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</si>
  <si>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</si>
  <si>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</si>
  <si>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</si>
  <si>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</si>
  <si>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</si>
  <si>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</si>
  <si>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</si>
  <si>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</si>
  <si>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</si>
  <si>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</si>
  <si>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</si>
  <si>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</si>
  <si>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</si>
  <si>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</si>
  <si>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</si>
  <si>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</si>
  <si>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</si>
  <si>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</si>
  <si>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</si>
  <si>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</si>
  <si>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</si>
  <si>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</si>
  <si>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</si>
  <si>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</si>
  <si>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</si>
  <si>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</si>
  <si>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</si>
  <si>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</si>
  <si>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</si>
  <si>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</si>
  <si>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</si>
  <si>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</si>
  <si>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</si>
  <si>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</si>
  <si>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</si>
  <si>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</si>
  <si>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</si>
  <si>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</si>
  <si>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</si>
  <si>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</si>
  <si>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</si>
  <si>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</si>
  <si>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</si>
  <si>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</si>
  <si>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</si>
  <si>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</si>
  <si>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</si>
  <si>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</si>
  <si>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</si>
  <si>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</si>
  <si>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</si>
  <si>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</si>
  <si>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</si>
  <si>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</si>
  <si>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</si>
  <si>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</si>
  <si>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</si>
  <si>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</si>
  <si>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</si>
  <si>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</si>
  <si>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</si>
  <si>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</si>
  <si>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</si>
  <si>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</si>
  <si>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</si>
  <si>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</si>
  <si>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</si>
  <si>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</si>
  <si>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</si>
  <si>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</si>
  <si>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</si>
  <si>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</si>
  <si>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</si>
  <si>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</si>
  <si>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</si>
  <si>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</si>
  <si>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</si>
  <si>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</si>
  <si>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</si>
  <si>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</si>
  <si>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</si>
  <si>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</si>
  <si>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</si>
  <si>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</si>
  <si>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</si>
  <si>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</si>
  <si>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</si>
  <si>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</si>
  <si>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</si>
  <si>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</si>
  <si>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</si>
  <si>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</si>
  <si>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</si>
  <si>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</si>
  <si>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</si>
  <si>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</si>
  <si>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</si>
  <si>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</si>
  <si>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</si>
  <si>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</si>
  <si>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</si>
  <si>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</si>
  <si>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</si>
  <si>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</si>
  <si>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</si>
  <si>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</si>
  <si>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</si>
  <si>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</si>
  <si>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</si>
  <si>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</si>
  <si>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</si>
  <si>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</si>
  <si>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</si>
  <si>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</si>
  <si>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</si>
  <si>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</si>
  <si>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</si>
  <si>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</si>
  <si>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</si>
  <si>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</si>
  <si>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</si>
  <si>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</si>
  <si>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</si>
  <si>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</si>
  <si>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</si>
  <si>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</si>
  <si>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</si>
  <si>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</si>
  <si>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</si>
  <si>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</si>
  <si>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</si>
  <si>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</si>
  <si>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</si>
  <si>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</si>
  <si>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</si>
  <si>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</si>
  <si>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</si>
  <si>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</si>
  <si>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</si>
  <si>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</si>
  <si>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</si>
  <si>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</si>
  <si>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</si>
  <si>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</si>
  <si>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</si>
  <si>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</si>
  <si>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</si>
  <si>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</si>
  <si>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</si>
  <si>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</si>
  <si>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</si>
  <si>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</si>
  <si>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</si>
  <si>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</si>
  <si>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</si>
  <si>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</si>
  <si>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</si>
  <si>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</si>
  <si>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</si>
  <si>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</si>
  <si>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</si>
  <si>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</si>
  <si>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</si>
  <si>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</si>
  <si>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</si>
  <si>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</si>
  <si>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</si>
  <si>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</si>
  <si>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</si>
  <si>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</si>
  <si>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</si>
  <si>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</si>
  <si>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</si>
  <si>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</si>
  <si>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</si>
  <si>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</si>
  <si>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</si>
  <si>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</si>
  <si>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</si>
  <si>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</si>
  <si>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</si>
  <si>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</si>
  <si>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</si>
  <si>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</si>
  <si>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</si>
  <si>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</si>
  <si>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</si>
  <si>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</si>
  <si>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</si>
  <si>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</si>
  <si>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</si>
  <si>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</si>
  <si>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</si>
  <si>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</si>
  <si>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</si>
  <si>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</si>
  <si>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</si>
  <si>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</si>
  <si>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</si>
  <si>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</si>
  <si>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</si>
  <si>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</si>
  <si>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</si>
  <si>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</si>
  <si>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</si>
  <si>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</si>
  <si>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</si>
  <si>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</si>
  <si>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</si>
  <si>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</si>
  <si>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</si>
  <si>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</si>
  <si>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</si>
  <si>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</si>
  <si>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</si>
  <si>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</si>
  <si>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</si>
  <si>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</si>
  <si>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</si>
  <si>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</si>
  <si>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</si>
  <si>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</si>
  <si>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</si>
  <si>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</si>
  <si>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</si>
  <si>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</si>
  <si>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</si>
  <si>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</si>
  <si>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</si>
  <si>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</si>
  <si>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</si>
  <si>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</si>
  <si>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</si>
  <si>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</si>
  <si>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</si>
  <si>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</si>
  <si>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</si>
  <si>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</si>
  <si>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</si>
  <si>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</si>
  <si>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</si>
  <si>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</si>
  <si>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</si>
  <si>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</si>
  <si>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</si>
  <si>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</si>
  <si>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</si>
  <si>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</si>
  <si>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</si>
  <si>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</si>
  <si>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</si>
  <si>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</si>
  <si>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</si>
  <si>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</si>
  <si>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</si>
  <si>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</si>
  <si>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</si>
  <si>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</si>
  <si>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</si>
  <si>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</si>
  <si>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</si>
  <si>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</si>
  <si>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</si>
  <si>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</si>
  <si>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</si>
  <si>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</si>
  <si>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</si>
  <si>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</si>
  <si>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</si>
  <si>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</si>
  <si>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</si>
  <si>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</si>
  <si>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</si>
  <si>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</si>
  <si>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</si>
  <si>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</si>
  <si>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</si>
  <si>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</si>
  <si>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</si>
  <si>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</si>
  <si>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</si>
  <si>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</si>
  <si>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</si>
  <si>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</si>
  <si>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</si>
  <si>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</si>
  <si>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</si>
  <si>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</si>
  <si>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</si>
  <si>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</si>
  <si>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</si>
  <si>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</si>
  <si>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</si>
  <si>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</si>
  <si>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</si>
  <si>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</si>
  <si>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</si>
  <si>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</si>
  <si>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</si>
  <si>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</si>
  <si>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</si>
  <si>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</si>
  <si>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</si>
  <si>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</si>
  <si>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</si>
  <si>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</si>
  <si>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</si>
  <si>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</si>
  <si>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</si>
  <si>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</si>
  <si>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</si>
  <si>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</si>
  <si>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</si>
  <si>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</si>
  <si>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</si>
  <si>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</si>
  <si>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</si>
  <si>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</si>
  <si>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</si>
  <si>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</si>
  <si>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</si>
  <si>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</si>
  <si>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</si>
  <si>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</si>
  <si>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</si>
  <si>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</si>
  <si>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</si>
  <si>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</si>
  <si>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</si>
  <si>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</si>
  <si>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</si>
  <si>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</si>
  <si>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</si>
  <si>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</si>
  <si>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</si>
  <si>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</si>
  <si>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</si>
  <si>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</si>
  <si>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</si>
  <si>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</si>
  <si>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</si>
  <si>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</si>
  <si>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</si>
  <si>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</si>
  <si>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</si>
  <si>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</si>
  <si>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</si>
  <si>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</si>
  <si>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</si>
  <si>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</si>
  <si>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</si>
  <si>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</si>
  <si>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</si>
  <si>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</si>
  <si>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</si>
  <si>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</si>
  <si>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</si>
  <si>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</si>
  <si>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</si>
  <si>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</si>
  <si>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</si>
  <si>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</si>
  <si>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</si>
  <si>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</si>
  <si>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</si>
  <si>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</si>
  <si>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</si>
  <si>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</si>
  <si>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</si>
  <si>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</si>
  <si>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</si>
  <si>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</si>
  <si>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</si>
  <si>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</si>
  <si>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</si>
  <si>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</si>
  <si>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</si>
  <si>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</si>
  <si>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</si>
  <si>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</si>
  <si>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</si>
  <si>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</si>
  <si>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</si>
  <si>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</si>
  <si>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</si>
  <si>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</si>
  <si>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</si>
  <si>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</si>
  <si>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</si>
  <si>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</si>
  <si>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</si>
  <si>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</si>
  <si>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</si>
  <si>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</si>
  <si>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</si>
  <si>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</si>
  <si>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</si>
  <si>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</si>
  <si>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</si>
  <si>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</si>
  <si>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</si>
  <si>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</si>
  <si>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</si>
  <si>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</si>
  <si>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</si>
  <si>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</si>
  <si>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</si>
  <si>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</si>
  <si>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</si>
  <si>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</si>
  <si>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</si>
  <si>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</si>
  <si>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</si>
  <si>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</si>
  <si>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</si>
  <si>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</si>
  <si>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</si>
  <si>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</si>
  <si>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</si>
  <si>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</si>
  <si>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</si>
  <si>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</si>
  <si>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</si>
  <si>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</si>
  <si>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</si>
  <si>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</si>
  <si>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</si>
  <si>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</si>
  <si>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</si>
  <si>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</si>
  <si>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</si>
  <si>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</si>
  <si>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</si>
  <si>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</si>
  <si>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</si>
  <si>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</si>
  <si>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</si>
  <si>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</si>
  <si>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</si>
  <si>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</si>
  <si>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</si>
  <si>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</si>
  <si>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</si>
  <si>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</si>
  <si>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</si>
  <si>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</si>
  <si>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</si>
  <si>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</si>
  <si>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</si>
  <si>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</si>
  <si>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</si>
  <si>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</si>
  <si>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</si>
  <si>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</si>
  <si>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</si>
  <si>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</si>
  <si>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</si>
  <si>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</si>
  <si>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</si>
  <si>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</si>
  <si>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</si>
  <si>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</si>
  <si>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</si>
  <si>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</si>
  <si>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</si>
  <si>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</si>
  <si>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</si>
  <si>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</si>
  <si>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</si>
  <si>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</si>
  <si>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</si>
  <si>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</si>
  <si>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</si>
  <si>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</si>
  <si>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</si>
  <si>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</si>
  <si>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</si>
  <si>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</si>
  <si>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</si>
  <si>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</si>
  <si>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</si>
  <si>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</si>
  <si>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</si>
  <si>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</si>
  <si>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</si>
  <si>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</si>
  <si>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</si>
  <si>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</si>
  <si>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</si>
  <si>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</si>
  <si>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</si>
  <si>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</si>
  <si>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</si>
  <si>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</si>
  <si>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</si>
  <si>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</si>
  <si>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</si>
  <si>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</si>
  <si>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</si>
  <si>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</si>
  <si>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</si>
  <si>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</si>
  <si>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</si>
  <si>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</si>
  <si>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</si>
  <si>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</si>
  <si>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</si>
  <si>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</si>
  <si>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</si>
  <si>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</si>
  <si>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</si>
  <si>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</si>
  <si>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</si>
  <si>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</si>
  <si>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</si>
  <si>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</si>
  <si>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</si>
  <si>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</si>
  <si>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</si>
  <si>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</si>
  <si>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</si>
  <si>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</si>
  <si>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</si>
  <si>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</si>
  <si>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</si>
  <si>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</si>
  <si>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</si>
  <si>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</si>
  <si>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</si>
  <si>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</si>
  <si>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</si>
  <si>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</si>
  <si>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</si>
  <si>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</si>
  <si>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</si>
  <si>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</si>
  <si>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</si>
  <si>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</si>
  <si>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</si>
  <si>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</si>
  <si>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</si>
  <si>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</si>
  <si>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</si>
  <si>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</si>
  <si>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</si>
  <si>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</si>
  <si>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</si>
  <si>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</si>
  <si>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</si>
  <si>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</si>
  <si>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</si>
  <si>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</si>
  <si>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</si>
  <si>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</si>
  <si>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</si>
  <si>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</si>
  <si>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</si>
  <si>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</si>
  <si>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</si>
  <si>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</si>
  <si>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</si>
  <si>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</si>
  <si>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</si>
  <si>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</si>
  <si>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</si>
  <si>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</si>
  <si>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</si>
  <si>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</si>
  <si>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</si>
  <si>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</si>
  <si>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</si>
  <si>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</si>
  <si>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</si>
  <si>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</si>
  <si>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</si>
  <si>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</si>
  <si>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</si>
  <si>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</si>
  <si>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</si>
  <si>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</si>
  <si>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</si>
  <si>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</si>
  <si>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</si>
  <si>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</si>
  <si>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</si>
  <si>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</si>
  <si>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</si>
  <si>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</si>
  <si>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</si>
  <si>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</si>
  <si>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</si>
  <si>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</si>
  <si>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</si>
  <si>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</si>
  <si>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</si>
  <si>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</si>
  <si>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</si>
  <si>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</si>
  <si>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</si>
  <si>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</si>
  <si>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</si>
  <si>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</si>
  <si>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</si>
  <si>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</si>
  <si>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</si>
  <si>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</si>
  <si>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</si>
  <si>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</si>
  <si>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</si>
  <si>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</si>
  <si>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</si>
  <si>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</si>
  <si>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</si>
  <si>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</si>
  <si>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</si>
  <si>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</si>
  <si>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</si>
  <si>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</si>
  <si>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</si>
  <si>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</si>
  <si>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</si>
  <si>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</si>
  <si>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</si>
  <si>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</si>
  <si>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</si>
  <si>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</si>
  <si>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</si>
  <si>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</si>
  <si>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</si>
  <si>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</si>
  <si>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</si>
  <si>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</si>
  <si>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</si>
  <si>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</si>
  <si>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</si>
  <si>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</si>
  <si>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</si>
  <si>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</si>
  <si>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</si>
  <si>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</si>
  <si>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</si>
  <si>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</si>
  <si>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</si>
  <si>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</si>
  <si>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</si>
  <si>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</si>
  <si>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</si>
  <si>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</si>
  <si>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</si>
  <si>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</si>
  <si>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</si>
  <si>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</si>
  <si>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</si>
  <si>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</si>
  <si>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</si>
  <si>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</si>
  <si>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</si>
  <si>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</si>
  <si>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</si>
  <si>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</si>
  <si>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</si>
  <si>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</si>
  <si>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</si>
  <si>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</si>
  <si>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</si>
  <si>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</si>
  <si>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</si>
  <si>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</si>
  <si>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</si>
  <si>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</si>
  <si>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</si>
  <si>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</si>
  <si>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</si>
  <si>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</si>
  <si>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</si>
  <si>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</si>
  <si>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</si>
  <si>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</si>
  <si>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</si>
  <si>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</si>
  <si>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</si>
  <si>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</si>
  <si>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</si>
  <si>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</si>
  <si>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</si>
  <si>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</si>
  <si>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</si>
  <si>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</si>
  <si>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</si>
  <si>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</si>
  <si>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</si>
  <si>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</si>
  <si>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</si>
  <si>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</si>
  <si>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</si>
  <si>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</si>
  <si>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</si>
  <si>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</si>
  <si>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</si>
  <si>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</si>
  <si>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</si>
  <si>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</si>
  <si>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</si>
  <si>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</si>
  <si>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</si>
  <si>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</si>
  <si>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</si>
  <si>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</si>
  <si>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</si>
  <si>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</si>
  <si>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</si>
  <si>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</si>
  <si>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</si>
  <si>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</si>
  <si>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</si>
  <si>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</si>
  <si>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</si>
  <si>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</si>
  <si>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</si>
  <si>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</si>
  <si>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</si>
  <si>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</si>
  <si>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</si>
  <si>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</si>
  <si>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</si>
  <si>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</si>
  <si>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</si>
  <si>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</si>
  <si>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</si>
  <si>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</si>
  <si>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</si>
  <si>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</si>
  <si>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</si>
  <si>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</si>
  <si>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</si>
  <si>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</si>
  <si>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</si>
  <si>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</si>
  <si>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</si>
  <si>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</si>
  <si>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</si>
  <si>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</si>
  <si>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</si>
  <si>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</si>
  <si>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</si>
  <si>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</si>
  <si>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</si>
  <si>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</si>
  <si>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</si>
  <si>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</si>
  <si>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</si>
  <si>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</si>
  <si>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</si>
  <si>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</si>
  <si>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</si>
  <si>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</si>
  <si>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</si>
  <si>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</si>
  <si>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</si>
  <si>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</si>
  <si>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</si>
  <si>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</si>
  <si>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</si>
  <si>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</si>
  <si>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</si>
  <si>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</si>
  <si>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</si>
  <si>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</si>
  <si>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</si>
  <si>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</si>
  <si>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</si>
  <si>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</si>
  <si>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</si>
  <si>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</si>
  <si>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</si>
  <si>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</si>
  <si>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</si>
  <si>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</si>
  <si>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</si>
  <si>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</si>
  <si>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</si>
  <si>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</si>
  <si>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</si>
  <si>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</si>
  <si>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</si>
  <si>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</si>
  <si>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</si>
  <si>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</si>
  <si>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</si>
  <si>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</si>
  <si>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</si>
  <si>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</si>
  <si>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</si>
  <si>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</si>
  <si>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</si>
  <si>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</si>
  <si>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</si>
  <si>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</si>
  <si>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</si>
  <si>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</si>
  <si>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</si>
  <si>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</si>
  <si>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</si>
  <si>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</si>
  <si>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</si>
  <si>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</si>
  <si>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</si>
  <si>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</si>
  <si>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</si>
  <si>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</si>
  <si>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</si>
  <si>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</si>
  <si>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</si>
  <si>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</si>
  <si>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</si>
  <si>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</si>
  <si>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</si>
  <si>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</si>
  <si>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</si>
  <si>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</si>
  <si>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</si>
  <si>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</si>
  <si>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</si>
  <si>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</si>
  <si>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</si>
  <si>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</si>
  <si>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</si>
  <si>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</si>
  <si>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</si>
  <si>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</si>
  <si>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</si>
  <si>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</si>
  <si>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</si>
  <si>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</si>
  <si>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</si>
  <si>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</si>
  <si>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</si>
  <si>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</si>
  <si>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</si>
  <si>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</si>
  <si>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</si>
  <si>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</si>
  <si>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</si>
  <si>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</si>
  <si>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</si>
  <si>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</si>
  <si>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</si>
  <si>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</si>
  <si>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</si>
  <si>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</si>
  <si>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</si>
  <si>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</si>
  <si>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</si>
  <si>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</si>
  <si>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</si>
  <si>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</si>
  <si>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</si>
  <si>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</si>
  <si>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</si>
  <si>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</si>
  <si>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</si>
  <si>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</si>
  <si>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</si>
  <si>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</si>
  <si>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</si>
  <si>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</si>
  <si>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</si>
  <si>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</si>
  <si>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</si>
  <si>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</si>
  <si>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</si>
  <si>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</si>
  <si>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</si>
  <si>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</si>
  <si>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</si>
  <si>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</si>
  <si>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</si>
  <si>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</si>
  <si>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</si>
  <si>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</si>
  <si>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</si>
  <si>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</si>
  <si>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</si>
  <si>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</si>
  <si>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</si>
  <si>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</si>
  <si>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</si>
  <si>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</si>
  <si>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</si>
  <si>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</si>
  <si>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</si>
  <si>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</si>
  <si>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</si>
  <si>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</si>
  <si>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</si>
  <si>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</si>
  <si>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</si>
  <si>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</si>
  <si>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</si>
  <si>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</si>
  <si>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</si>
  <si>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</si>
  <si>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</si>
  <si>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</si>
  <si>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</si>
  <si>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</si>
  <si>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</si>
  <si>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</si>
  <si>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</si>
  <si>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</si>
  <si>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</si>
  <si>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</si>
  <si>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</si>
  <si>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</si>
  <si>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</si>
  <si>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</si>
  <si>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</si>
  <si>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</si>
  <si>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</si>
  <si>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</si>
  <si>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</si>
  <si>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</si>
  <si>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</si>
  <si>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</si>
  <si>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</si>
  <si>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</si>
  <si>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</si>
  <si>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</si>
  <si>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</si>
  <si>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</si>
  <si>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</si>
  <si>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</si>
  <si>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</si>
  <si>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</si>
  <si>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</si>
  <si>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</si>
  <si>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</si>
  <si>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</si>
  <si>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</si>
  <si>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</si>
  <si>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</si>
  <si>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</si>
  <si>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</si>
  <si>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</si>
  <si>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</si>
  <si>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</si>
  <si>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</si>
  <si>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</si>
  <si>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</si>
  <si>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</si>
  <si>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</si>
  <si>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</si>
  <si>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</si>
  <si>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</si>
  <si>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</si>
  <si>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</si>
  <si>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</si>
  <si>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</si>
  <si>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</si>
  <si>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</si>
  <si>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</si>
  <si>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</si>
  <si>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</si>
  <si>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</si>
  <si>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</si>
  <si>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</si>
  <si>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</si>
  <si>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</si>
  <si>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</si>
  <si>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</si>
  <si>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</si>
  <si>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</si>
  <si>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</si>
  <si>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</si>
  <si>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</si>
  <si>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</si>
  <si>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</si>
  <si>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</si>
  <si>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</si>
  <si>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</si>
  <si>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</si>
  <si>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</si>
  <si>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</si>
  <si>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</si>
  <si>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</si>
  <si>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</si>
  <si>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</si>
  <si>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</si>
  <si>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</si>
  <si>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</si>
  <si>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</si>
  <si>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</si>
  <si>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</si>
  <si>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</si>
  <si>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</si>
  <si>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</si>
  <si>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</si>
  <si>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</si>
  <si>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</si>
  <si>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</si>
  <si>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</si>
  <si>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</si>
  <si>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</si>
  <si>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</si>
  <si>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</si>
  <si>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</si>
  <si>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</si>
  <si>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</si>
  <si>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</si>
  <si>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</si>
  <si>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</si>
  <si>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</si>
  <si>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</si>
  <si>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</si>
  <si>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</si>
  <si>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</si>
  <si>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</si>
  <si>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</si>
  <si>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</si>
  <si>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</si>
  <si>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</si>
  <si>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</si>
  <si>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</si>
  <si>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</si>
  <si>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</si>
  <si>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</si>
  <si>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</si>
  <si>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</si>
  <si>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</si>
  <si>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</si>
  <si>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</si>
  <si>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</si>
  <si>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</si>
  <si>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</si>
  <si>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</si>
  <si>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</si>
  <si>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</si>
  <si>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</si>
  <si>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</si>
  <si>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</si>
  <si>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</si>
  <si>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</si>
  <si>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</si>
  <si>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</si>
  <si>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</si>
  <si>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</si>
  <si>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</si>
  <si>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</si>
  <si>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</si>
  <si>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</si>
  <si>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</si>
  <si>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</si>
  <si>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</si>
  <si>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</si>
  <si>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</si>
  <si>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</si>
  <si>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</si>
  <si>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</si>
  <si>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</si>
  <si>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</si>
  <si>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</si>
  <si>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</si>
  <si>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</si>
  <si>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</si>
  <si>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</si>
  <si>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</si>
  <si>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</si>
  <si>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</si>
  <si>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</si>
  <si>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</si>
  <si>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</si>
  <si>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</si>
  <si>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</si>
  <si>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</si>
  <si>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</si>
  <si>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</si>
  <si>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</si>
  <si>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</si>
  <si>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</si>
  <si>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</si>
  <si>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</si>
  <si>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</si>
  <si>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</si>
  <si>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</si>
  <si>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</si>
  <si>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</si>
  <si>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</si>
  <si>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</si>
  <si>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</si>
  <si>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</si>
  <si>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</si>
  <si>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</si>
  <si>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</si>
  <si>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</si>
  <si>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</si>
  <si>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</si>
  <si>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</si>
  <si>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</si>
  <si>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</si>
  <si>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</si>
  <si>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</si>
  <si>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</si>
  <si>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</si>
  <si>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</si>
  <si>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</si>
  <si>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</si>
  <si>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</si>
  <si>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</si>
  <si>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</si>
  <si>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</si>
  <si>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</si>
  <si>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</si>
  <si>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</si>
  <si>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</si>
  <si>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</si>
  <si>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</si>
  <si>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</si>
  <si>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</si>
  <si>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</si>
  <si>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</si>
  <si>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</si>
  <si>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</si>
  <si>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</si>
  <si>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</si>
  <si>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</si>
  <si>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</si>
  <si>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</si>
  <si>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</si>
  <si>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</si>
  <si>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</si>
  <si>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</si>
  <si>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</si>
  <si>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</si>
  <si>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</si>
  <si>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</si>
  <si>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</si>
  <si>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</si>
  <si>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</si>
  <si>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</si>
  <si>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</si>
  <si>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</si>
  <si>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</si>
  <si>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</si>
  <si>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</si>
  <si>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</si>
  <si>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</si>
  <si>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</si>
  <si>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</si>
  <si>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</si>
  <si>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</si>
  <si>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</si>
  <si>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</si>
  <si>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</si>
  <si>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</si>
  <si>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</si>
  <si>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</si>
  <si>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</si>
  <si>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</si>
  <si>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</si>
  <si>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</si>
  <si>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</si>
  <si>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</si>
  <si>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</si>
  <si>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</si>
  <si>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</si>
  <si>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</si>
  <si>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</si>
  <si>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</si>
  <si>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</si>
  <si>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</si>
  <si>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</si>
  <si>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</si>
  <si>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</si>
  <si>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</si>
  <si>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</si>
  <si>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</si>
  <si>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</si>
  <si>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</si>
  <si>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</si>
  <si>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</si>
  <si>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</si>
  <si>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</si>
  <si>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</si>
  <si>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</si>
  <si>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</si>
  <si>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</si>
  <si>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</si>
  <si>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</si>
  <si>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</si>
  <si>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</si>
  <si>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</si>
  <si>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</si>
  <si>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</si>
  <si>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</si>
  <si>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</si>
  <si>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</si>
  <si>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</si>
  <si>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</si>
  <si>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</si>
  <si>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</si>
  <si>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</si>
  <si>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</si>
  <si>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</si>
  <si>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</si>
  <si>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</si>
  <si>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</si>
  <si>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</si>
  <si>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</si>
  <si>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</si>
  <si>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</si>
  <si>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</si>
  <si>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</si>
  <si>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</si>
  <si>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</si>
  <si>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</si>
  <si>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</si>
  <si>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</si>
  <si>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</si>
  <si>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</si>
  <si>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</si>
  <si>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</si>
  <si>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</si>
  <si>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</si>
  <si>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</si>
  <si>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</si>
  <si>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</si>
  <si>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</si>
  <si>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</si>
  <si>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</si>
  <si>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</si>
  <si>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</si>
  <si>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</si>
  <si>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</si>
  <si>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</si>
  <si>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</si>
  <si>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</si>
  <si>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</si>
  <si>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</si>
  <si>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</si>
  <si>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</si>
  <si>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</si>
  <si>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</si>
  <si>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</si>
  <si>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</si>
  <si>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</si>
  <si>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</si>
  <si>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</si>
  <si>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</si>
  <si>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</si>
  <si>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</si>
  <si>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</si>
  <si>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</si>
  <si>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</si>
  <si>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</si>
  <si>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</si>
  <si>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</si>
  <si>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</si>
  <si>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</si>
  <si>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</si>
  <si>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</si>
  <si>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</si>
  <si>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</si>
  <si>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</si>
  <si>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</si>
  <si>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</si>
  <si>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</si>
  <si>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</si>
  <si>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</si>
  <si>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</si>
  <si>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</si>
  <si>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</si>
  <si>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</si>
  <si>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</si>
  <si>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</si>
  <si>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</si>
  <si>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</si>
  <si>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</si>
  <si>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</si>
  <si>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</si>
  <si>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</si>
  <si>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</si>
  <si>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</si>
  <si>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</si>
  <si>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</si>
  <si>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</si>
  <si>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</si>
  <si>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</si>
  <si>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</si>
  <si>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</si>
  <si>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</si>
  <si>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</si>
  <si>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</si>
  <si>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</si>
  <si>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</si>
  <si>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</si>
  <si>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</si>
  <si>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</si>
  <si>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</si>
  <si>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</si>
  <si>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</si>
  <si>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</si>
  <si>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</si>
  <si>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</si>
  <si>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</si>
  <si>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</si>
  <si>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</si>
  <si>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</si>
  <si>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</si>
  <si>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</si>
  <si>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</si>
  <si>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</si>
  <si>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</si>
  <si>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</si>
  <si>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</si>
  <si>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</si>
  <si>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</si>
  <si>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</si>
  <si>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</si>
  <si>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</si>
  <si>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</si>
  <si>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</si>
  <si>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</si>
  <si>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</si>
  <si>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</si>
  <si>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</si>
  <si>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</si>
  <si>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</si>
  <si>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</si>
  <si>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</si>
  <si>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</si>
  <si>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</si>
  <si>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</si>
  <si>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</si>
  <si>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</si>
  <si>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</si>
  <si>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</si>
  <si>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</si>
  <si>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</si>
  <si>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</si>
  <si>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</si>
  <si>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</si>
  <si>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</si>
  <si>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</si>
  <si>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</si>
  <si>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</si>
  <si>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</si>
  <si>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</si>
  <si>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</si>
  <si>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</si>
  <si>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</si>
  <si>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</si>
  <si>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</si>
  <si>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</si>
  <si>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</si>
  <si>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</si>
  <si>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</si>
  <si>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</si>
  <si>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</si>
  <si>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</si>
  <si>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</si>
  <si>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</si>
  <si>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</si>
  <si>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</si>
  <si>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</si>
  <si>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</si>
  <si>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</si>
  <si>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</si>
  <si>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</si>
  <si>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</si>
  <si>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</si>
  <si>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</si>
  <si>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</si>
  <si>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</si>
  <si>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</si>
  <si>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</si>
  <si>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</si>
  <si>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</si>
  <si>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</si>
  <si>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</si>
  <si>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</si>
  <si>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</si>
  <si>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</si>
  <si>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</si>
  <si>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</si>
  <si>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</si>
  <si>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</si>
  <si>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</si>
  <si>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</si>
  <si>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</si>
  <si>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</si>
  <si>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</si>
  <si>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</si>
  <si>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</si>
  <si>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</si>
  <si>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</si>
  <si>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</si>
  <si>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</si>
  <si>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</si>
  <si>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</si>
  <si>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</si>
  <si>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</si>
  <si>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</si>
  <si>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</si>
  <si>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</si>
  <si>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</si>
  <si>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</si>
  <si>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</si>
  <si>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</si>
  <si>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</si>
  <si>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</si>
  <si>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</si>
  <si>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</si>
  <si>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</si>
  <si>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</si>
  <si>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</si>
  <si>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</si>
  <si>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</si>
  <si>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</si>
  <si>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</si>
  <si>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</si>
  <si>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</si>
  <si>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</si>
  <si>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</si>
  <si>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</si>
  <si>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</si>
  <si>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</si>
  <si>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</si>
  <si>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</si>
  <si>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</si>
  <si>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</si>
  <si>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</si>
  <si>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</si>
  <si>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</si>
  <si>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</si>
  <si>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</si>
  <si>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</si>
  <si>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</si>
  <si>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</si>
  <si>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</si>
  <si>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</si>
  <si>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</si>
  <si>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</si>
  <si>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</si>
  <si>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</si>
  <si>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</si>
  <si>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</si>
  <si>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</si>
  <si>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</si>
  <si>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</si>
  <si>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</si>
  <si>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</si>
  <si>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</si>
  <si>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</si>
  <si>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</si>
  <si>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</si>
  <si>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</si>
  <si>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</si>
  <si>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</si>
  <si>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</si>
  <si>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</si>
  <si>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</si>
  <si>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</si>
  <si>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</si>
  <si>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</si>
  <si>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</si>
  <si>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</si>
  <si>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</si>
  <si>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</si>
  <si>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</si>
  <si>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</si>
  <si>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</si>
  <si>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</si>
  <si>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</si>
  <si>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</si>
  <si>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</si>
  <si>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</si>
  <si>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</si>
  <si>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</si>
  <si>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</si>
  <si>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</si>
  <si>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</si>
  <si>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</si>
  <si>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</si>
  <si>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</si>
  <si>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</si>
  <si>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</si>
  <si>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</si>
  <si>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</si>
  <si>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</si>
  <si>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</si>
  <si>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</si>
  <si>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</si>
  <si>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</si>
  <si>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</si>
  <si>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</si>
  <si>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</si>
  <si>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</si>
  <si>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</si>
  <si>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</si>
  <si>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</si>
  <si>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</si>
  <si>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</si>
  <si>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</si>
  <si>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</si>
  <si>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</si>
  <si>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</si>
  <si>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</si>
  <si>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</si>
  <si>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</si>
  <si>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</si>
  <si>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</si>
  <si>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</si>
  <si>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</si>
  <si>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</si>
  <si>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</si>
  <si>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</si>
  <si>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</si>
  <si>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</si>
  <si>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</si>
  <si>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</si>
  <si>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</si>
  <si>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</si>
  <si>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</si>
  <si>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</si>
  <si>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</si>
  <si>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</si>
  <si>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</si>
  <si>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</si>
  <si>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</si>
  <si>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</si>
  <si>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</si>
  <si>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</si>
  <si>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</si>
  <si>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</si>
  <si>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</si>
  <si>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</si>
  <si>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</si>
  <si>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</si>
  <si>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</si>
  <si>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</si>
  <si>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</si>
  <si>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</si>
  <si>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</si>
  <si>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</si>
  <si>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</si>
  <si>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</si>
  <si>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</si>
  <si>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</si>
  <si>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</si>
  <si>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</si>
  <si>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</si>
  <si>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</si>
  <si>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</si>
  <si>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</si>
  <si>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</si>
  <si>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</si>
  <si>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</si>
  <si>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</si>
  <si>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</si>
  <si>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</si>
  <si>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</si>
  <si>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</si>
  <si>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</si>
  <si>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</si>
  <si>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</si>
  <si>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</si>
  <si>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</si>
  <si>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</si>
  <si>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</si>
  <si>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</si>
  <si>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</si>
  <si>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</si>
  <si>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</si>
  <si>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</si>
  <si>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</si>
  <si>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</si>
  <si>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</si>
  <si>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</si>
  <si>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</si>
  <si>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</si>
  <si>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</si>
  <si>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</si>
  <si>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</si>
  <si>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</si>
  <si>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</si>
  <si>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</si>
  <si>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</si>
  <si>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</si>
  <si>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</si>
  <si>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</si>
  <si>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</si>
  <si>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</si>
  <si>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</si>
  <si>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</si>
  <si>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</si>
  <si>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</si>
  <si>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</si>
  <si>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</si>
  <si>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</si>
  <si>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</si>
  <si>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</si>
  <si>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</si>
  <si>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</si>
  <si>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</si>
  <si>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</si>
  <si>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</si>
  <si>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</si>
  <si>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</si>
  <si>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</si>
  <si>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</si>
  <si>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</si>
  <si>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</si>
  <si>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</si>
  <si>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</si>
  <si>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</si>
  <si>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</si>
  <si>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</si>
  <si>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</si>
  <si>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</si>
  <si>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</si>
  <si>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</si>
  <si>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</si>
  <si>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</si>
  <si>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</si>
  <si>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</si>
  <si>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</si>
  <si>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</si>
  <si>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</si>
  <si>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</si>
  <si>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</si>
  <si>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</si>
  <si>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</si>
  <si>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</si>
  <si>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</si>
  <si>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</si>
  <si>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</si>
  <si>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</si>
  <si>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</si>
  <si>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</si>
  <si>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</si>
  <si>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</si>
  <si>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</si>
  <si>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</si>
  <si>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</si>
  <si>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</si>
  <si>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</si>
  <si>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</si>
  <si>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</si>
  <si>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</si>
  <si>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</si>
  <si>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</si>
  <si>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</si>
  <si>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</si>
  <si>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</si>
  <si>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</si>
  <si>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</si>
  <si>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</si>
  <si>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</si>
  <si>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</si>
  <si>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</si>
  <si>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</si>
  <si>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</si>
  <si>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</si>
  <si>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</si>
  <si>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</si>
  <si>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</si>
  <si>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</si>
  <si>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</si>
  <si>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</si>
  <si>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</si>
  <si>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</si>
  <si>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</si>
  <si>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</si>
  <si>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</si>
  <si>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</si>
  <si>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</si>
  <si>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</si>
  <si>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</si>
  <si>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</si>
  <si>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</si>
  <si>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</si>
  <si>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</si>
  <si>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</si>
  <si>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</si>
  <si>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</si>
  <si>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</si>
  <si>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</si>
  <si>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</si>
  <si>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</si>
  <si>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</si>
  <si>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</si>
  <si>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</si>
  <si>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</si>
  <si>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</si>
  <si>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</si>
  <si>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</si>
  <si>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</si>
  <si>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</si>
  <si>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</si>
  <si>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</si>
  <si>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</si>
  <si>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</si>
  <si>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</si>
  <si>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</si>
  <si>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</si>
  <si>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</si>
  <si>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</si>
  <si>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</si>
  <si>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</si>
  <si>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</si>
  <si>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</si>
  <si>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</si>
  <si>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</si>
  <si>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</si>
  <si>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</si>
  <si>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</si>
  <si>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</si>
  <si>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</si>
  <si>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</si>
  <si>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</si>
  <si>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</si>
  <si>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</si>
  <si>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</si>
  <si>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</si>
  <si>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</si>
  <si>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</si>
  <si>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</si>
  <si>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</si>
  <si>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</si>
  <si>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</si>
  <si>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</si>
  <si>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</si>
  <si>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</si>
  <si>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</si>
  <si>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</si>
  <si>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</si>
  <si>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</si>
  <si>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</si>
  <si>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</si>
  <si>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</si>
  <si>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</si>
  <si>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</si>
  <si>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</si>
  <si>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</si>
  <si>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</si>
  <si>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</si>
  <si>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</si>
  <si>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</si>
  <si>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</si>
  <si>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</si>
  <si>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</si>
  <si>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</si>
  <si>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</si>
  <si>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</si>
  <si>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</si>
  <si>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</si>
  <si>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</si>
  <si>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</si>
  <si>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</si>
  <si>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</si>
  <si>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</si>
  <si>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</si>
  <si>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</si>
  <si>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</si>
  <si>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</si>
  <si>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</si>
  <si>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</si>
  <si>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</si>
  <si>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</si>
  <si>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</si>
  <si>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</si>
  <si>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</si>
  <si>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</si>
  <si>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</si>
  <si>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</si>
  <si>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</si>
  <si>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</si>
  <si>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</si>
  <si>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</si>
  <si>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</si>
  <si>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</si>
  <si>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</si>
  <si>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</si>
  <si>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</si>
  <si>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</si>
  <si>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</si>
  <si>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</si>
  <si>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</si>
  <si>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</si>
  <si>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</si>
  <si>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</si>
  <si>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</si>
  <si>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</si>
  <si>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</si>
  <si>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</si>
  <si>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</si>
  <si>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</si>
  <si>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</si>
  <si>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</si>
  <si>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</si>
  <si>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</si>
  <si>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</si>
  <si>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</si>
  <si>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</si>
  <si>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</si>
  <si>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</si>
  <si>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</si>
  <si>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</si>
  <si>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</si>
  <si>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</si>
  <si>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</si>
  <si>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</si>
  <si>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</si>
  <si>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</si>
  <si>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</si>
  <si>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</si>
  <si>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</si>
  <si>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</si>
  <si>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</si>
  <si>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</si>
  <si>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</si>
  <si>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</si>
  <si>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</si>
  <si>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</si>
  <si>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</si>
  <si>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</si>
  <si>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</si>
  <si>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</si>
  <si>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</si>
  <si>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</si>
  <si>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</si>
  <si>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</si>
  <si>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</si>
  <si>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</si>
  <si>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</si>
  <si>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</si>
  <si>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</si>
  <si>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</si>
  <si>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</si>
  <si>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</si>
  <si>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</si>
  <si>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</si>
  <si>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</si>
  <si>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</si>
  <si>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</si>
  <si>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</si>
  <si>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</si>
  <si>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</si>
  <si>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</si>
  <si>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</si>
  <si>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</si>
  <si>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</si>
  <si>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</si>
  <si>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</si>
  <si>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</si>
  <si>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</si>
  <si>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</si>
  <si>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</si>
  <si>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</si>
  <si>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</si>
  <si>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</si>
  <si>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</si>
  <si>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</si>
  <si>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</si>
  <si>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</si>
  <si>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</si>
  <si>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</si>
  <si>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</si>
  <si>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</si>
  <si>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</si>
  <si>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</si>
  <si>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</si>
  <si>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</si>
  <si>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</si>
  <si>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</si>
  <si>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</si>
  <si>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</si>
  <si>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</si>
  <si>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</si>
  <si>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</si>
  <si>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</si>
  <si>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</si>
  <si>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</si>
  <si>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</si>
  <si>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</si>
  <si>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</si>
  <si>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</si>
  <si>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</si>
  <si>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</si>
  <si>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</si>
  <si>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</si>
  <si>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</si>
  <si>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</si>
  <si>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</si>
  <si>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</si>
  <si>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</si>
  <si>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</si>
  <si>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</si>
  <si>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</si>
  <si>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</si>
  <si>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</si>
  <si>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</si>
  <si>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</si>
  <si>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</si>
  <si>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</si>
  <si>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</si>
  <si>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</si>
  <si>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</si>
  <si>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</si>
  <si>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</si>
  <si>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</si>
  <si>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</si>
  <si>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</si>
  <si>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</si>
  <si>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</si>
  <si>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</si>
  <si>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</si>
  <si>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</si>
  <si>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</si>
  <si>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</si>
  <si>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</si>
  <si>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</si>
  <si>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</si>
  <si>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</si>
  <si>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</si>
  <si>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</si>
  <si>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</si>
  <si>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</si>
  <si>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</si>
  <si>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</si>
  <si>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</si>
  <si>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</si>
  <si>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</si>
  <si>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</si>
  <si>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</si>
  <si>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</si>
  <si>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</si>
  <si>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</si>
  <si>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</si>
  <si>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</si>
  <si>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</si>
  <si>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</si>
  <si>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</si>
  <si>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</si>
  <si>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</si>
  <si>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</si>
  <si>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</si>
  <si>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</si>
  <si>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</si>
  <si>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</si>
  <si>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</si>
  <si>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</si>
  <si>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</si>
  <si>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</si>
  <si>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</si>
  <si>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</si>
  <si>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</si>
  <si>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</si>
  <si>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</si>
  <si>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</si>
  <si>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</si>
  <si>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</si>
  <si>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</si>
  <si>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</si>
  <si>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</si>
  <si>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</si>
  <si>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</si>
  <si>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</si>
  <si>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</si>
  <si>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</si>
  <si>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</si>
  <si>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</si>
  <si>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</si>
  <si>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</si>
  <si>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</si>
  <si>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</si>
  <si>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</si>
  <si>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</si>
  <si>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</si>
  <si>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</si>
  <si>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</si>
  <si>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</si>
  <si>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</si>
  <si>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</si>
  <si>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</si>
  <si>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</si>
  <si>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</si>
  <si>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</si>
  <si>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</si>
  <si>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</si>
  <si>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</si>
  <si>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</si>
  <si>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</si>
  <si>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</si>
  <si>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</si>
  <si>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</si>
  <si>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</si>
  <si>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</si>
  <si>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</si>
  <si>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</si>
  <si>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</si>
  <si>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</si>
  <si>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</si>
  <si>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</si>
  <si>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</si>
  <si>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</si>
  <si>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</si>
  <si>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</si>
  <si>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</si>
  <si>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</si>
  <si>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</si>
  <si>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</si>
  <si>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</si>
  <si>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</si>
  <si>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</si>
  <si>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</si>
  <si>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</si>
  <si>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</si>
  <si>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</si>
  <si>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</si>
  <si>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</si>
  <si>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</si>
  <si>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</si>
  <si>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</si>
  <si>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</si>
  <si>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</si>
  <si>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</si>
  <si>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</si>
  <si>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</si>
  <si>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</si>
  <si>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</si>
  <si>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</si>
  <si>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</si>
  <si>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</si>
  <si>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</si>
  <si>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</si>
  <si>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</si>
  <si>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</si>
  <si>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</si>
  <si>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</si>
  <si>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</si>
  <si>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</si>
  <si>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</si>
  <si>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</si>
  <si>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</si>
  <si>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</si>
  <si>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</si>
  <si>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</si>
  <si>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</si>
  <si>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</si>
  <si>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</si>
  <si>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</si>
  <si>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</si>
  <si>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</si>
  <si>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</si>
  <si>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</si>
  <si>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</si>
  <si>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</si>
  <si>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</si>
  <si>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</si>
  <si>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</si>
  <si>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</si>
  <si>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</si>
  <si>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</si>
  <si>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</si>
  <si>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</si>
  <si>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</si>
  <si>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</si>
  <si>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</si>
  <si>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</si>
  <si>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</si>
  <si>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</si>
  <si>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</si>
  <si>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</si>
  <si>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</si>
  <si>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</si>
  <si>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</si>
  <si>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</si>
  <si>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</si>
  <si>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</si>
  <si>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</si>
  <si>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</si>
  <si>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</si>
  <si>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</si>
  <si>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</si>
  <si>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</si>
  <si>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</si>
  <si>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</si>
  <si>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</si>
  <si>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</si>
  <si>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</si>
  <si>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</si>
  <si>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</si>
  <si>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</si>
  <si>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</si>
  <si>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</si>
  <si>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</si>
  <si>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</si>
  <si>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</si>
  <si>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</si>
  <si>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</si>
  <si>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</si>
  <si>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</si>
  <si>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</si>
  <si>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</si>
  <si>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</si>
  <si>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</si>
  <si>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</si>
  <si>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</si>
  <si>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</si>
  <si>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</si>
  <si>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</si>
  <si>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</si>
  <si>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</si>
  <si>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</si>
  <si>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</si>
  <si>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</si>
  <si>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</si>
  <si>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</si>
  <si>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</si>
  <si>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</si>
  <si>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</si>
  <si>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</si>
  <si>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</si>
  <si>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</si>
  <si>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</si>
  <si>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</si>
  <si>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</si>
  <si>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</si>
  <si>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</si>
  <si>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</si>
  <si>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</si>
  <si>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</si>
  <si>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</si>
  <si>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</si>
  <si>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</si>
  <si>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</si>
  <si>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</si>
  <si>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</si>
  <si>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</si>
  <si>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</si>
  <si>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</si>
  <si>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</si>
  <si>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</si>
  <si>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</si>
  <si>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</si>
  <si>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</si>
  <si>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</si>
  <si>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</si>
  <si>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</si>
  <si>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</si>
  <si>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</si>
  <si>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</si>
  <si>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</si>
  <si>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</si>
  <si>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</si>
  <si>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</si>
  <si>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</si>
  <si>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</si>
  <si>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</si>
  <si>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</si>
  <si>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</si>
  <si>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</si>
  <si>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</si>
  <si>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</si>
  <si>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</si>
  <si>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</si>
  <si>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</si>
  <si>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</si>
  <si>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</si>
  <si>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</si>
  <si>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</si>
  <si>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</si>
  <si>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</si>
  <si>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</si>
  <si>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</si>
  <si>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</si>
  <si>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</si>
  <si>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</si>
  <si>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</si>
  <si>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</si>
  <si>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</si>
  <si>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</si>
  <si>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</si>
  <si>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</si>
  <si>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</si>
  <si>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</si>
  <si>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</si>
  <si>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</si>
  <si>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</si>
  <si>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</si>
  <si>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</si>
  <si>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</si>
  <si>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</si>
  <si>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</si>
  <si>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</si>
  <si>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</si>
  <si>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</si>
  <si>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</si>
  <si>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</si>
  <si>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</si>
  <si>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</si>
  <si>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</si>
  <si>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</si>
  <si>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</si>
  <si>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</si>
  <si>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</si>
  <si>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</si>
  <si>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</si>
  <si>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</si>
  <si>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</si>
  <si>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</si>
  <si>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</si>
  <si>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</si>
  <si>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</si>
  <si>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</si>
  <si>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</si>
  <si>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</si>
  <si>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</si>
  <si>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</si>
  <si>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</si>
  <si>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</si>
  <si>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</si>
  <si>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</si>
  <si>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</si>
  <si>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</si>
  <si>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</si>
  <si>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</si>
  <si>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</si>
  <si>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</si>
  <si>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</si>
  <si>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</si>
  <si>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</si>
  <si>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</si>
  <si>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</si>
  <si>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</si>
  <si>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</si>
  <si>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</si>
  <si>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</si>
  <si>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</si>
  <si>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</si>
  <si>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</si>
  <si>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</si>
  <si>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</si>
  <si>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</si>
  <si>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</si>
  <si>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</si>
  <si>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</si>
  <si>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</si>
  <si>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</si>
  <si>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</si>
  <si>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</si>
  <si>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</si>
  <si>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</si>
  <si>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</si>
  <si>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</si>
  <si>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</si>
  <si>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</si>
  <si>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</si>
  <si>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</si>
  <si>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</si>
  <si>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</si>
  <si>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</si>
  <si>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</si>
  <si>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</si>
  <si>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</si>
  <si>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</si>
  <si>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</si>
  <si>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</si>
  <si>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</si>
  <si>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</si>
  <si>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</si>
  <si>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</si>
  <si>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</si>
  <si>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</si>
  <si>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</si>
  <si>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</si>
  <si>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</si>
  <si>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</si>
  <si>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</si>
  <si>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</si>
  <si>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</si>
  <si>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</si>
  <si>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</si>
  <si>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</si>
  <si>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</si>
  <si>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</si>
  <si>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</si>
  <si>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</si>
  <si>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</si>
  <si>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</si>
  <si>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</si>
  <si>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</si>
  <si>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</si>
  <si>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</si>
  <si>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</si>
  <si>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</si>
  <si>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</si>
  <si>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</si>
  <si>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</si>
  <si>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</si>
  <si>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</si>
  <si>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</si>
  <si>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</si>
  <si>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</si>
  <si>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</si>
  <si>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</si>
  <si>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</si>
  <si>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</si>
  <si>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</si>
  <si>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</si>
  <si>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</si>
  <si>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</si>
  <si>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</si>
  <si>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</si>
  <si>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</si>
  <si>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</si>
  <si>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</si>
  <si>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</si>
  <si>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</si>
  <si>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</si>
  <si>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</si>
  <si>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</si>
  <si>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</si>
  <si>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</si>
  <si>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</si>
  <si>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</si>
  <si>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</si>
  <si>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</si>
  <si>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</si>
  <si>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</si>
  <si>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</si>
  <si>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</si>
  <si>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</si>
  <si>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</si>
  <si>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</si>
  <si>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</si>
  <si>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</si>
  <si>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</si>
  <si>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</si>
  <si>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</si>
  <si>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</si>
  <si>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</si>
  <si>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</si>
  <si>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</si>
  <si>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</si>
  <si>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</si>
  <si>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</si>
  <si>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</si>
  <si>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</si>
  <si>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</si>
  <si>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</si>
  <si>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</si>
  <si>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</si>
  <si>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</si>
  <si>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</si>
  <si>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</si>
  <si>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</si>
  <si>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</si>
  <si>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</si>
  <si>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</si>
  <si>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</si>
  <si>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</si>
  <si>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</si>
  <si>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</si>
  <si>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</si>
  <si>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</si>
  <si>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</si>
  <si>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</si>
  <si>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</si>
  <si>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</si>
  <si>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</si>
  <si>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</si>
  <si>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</si>
  <si>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</si>
  <si>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</si>
  <si>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</si>
  <si>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</si>
  <si>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</si>
  <si>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</si>
  <si>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</si>
  <si>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</si>
  <si>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</si>
  <si>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</si>
  <si>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</si>
  <si>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</si>
  <si>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</si>
  <si>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</si>
  <si>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</si>
  <si>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</si>
  <si>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</si>
  <si>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</si>
  <si>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</si>
  <si>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</si>
  <si>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</si>
  <si>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</si>
  <si>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</si>
  <si>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</si>
  <si>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</si>
  <si>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</si>
  <si>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</si>
  <si>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</si>
  <si>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</si>
  <si>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</si>
  <si>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</si>
  <si>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</si>
  <si>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</si>
  <si>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</si>
  <si>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</si>
  <si>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</si>
  <si>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</si>
  <si>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</si>
  <si>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</si>
  <si>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</si>
  <si>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</si>
  <si>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</si>
  <si>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</si>
  <si>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</si>
  <si>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</si>
  <si>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</si>
  <si>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</si>
  <si>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</si>
  <si>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</si>
  <si>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</si>
  <si>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</si>
  <si>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</si>
  <si>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</si>
  <si>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</si>
  <si>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</si>
  <si>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</si>
  <si>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</si>
  <si>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</si>
  <si>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</si>
  <si>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</si>
  <si>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</si>
  <si>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</si>
  <si>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</si>
  <si>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</si>
  <si>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</si>
  <si>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</si>
  <si>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</si>
  <si>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</si>
  <si>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</si>
  <si>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</si>
  <si>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</si>
  <si>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</si>
  <si>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</si>
  <si>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</si>
  <si>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</si>
  <si>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</si>
  <si>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</si>
  <si>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</si>
  <si>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</si>
  <si>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</si>
  <si>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</si>
  <si>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</si>
  <si>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</si>
  <si>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</si>
  <si>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</si>
  <si>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</si>
  <si>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</si>
  <si>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</si>
  <si>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</si>
  <si>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</si>
  <si>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</si>
  <si>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</si>
  <si>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</si>
  <si>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</si>
  <si>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</si>
  <si>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</si>
  <si>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</si>
  <si>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</si>
  <si>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</si>
  <si>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</si>
  <si>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</si>
  <si>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</si>
  <si>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</si>
  <si>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</si>
  <si>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</si>
  <si>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</si>
  <si>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</si>
  <si>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</si>
  <si>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</si>
  <si>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</si>
  <si>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</si>
  <si>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</si>
  <si>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</si>
  <si>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</si>
  <si>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</si>
  <si>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</si>
  <si>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</si>
  <si>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</si>
  <si>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</si>
  <si>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</si>
  <si>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</si>
  <si>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</si>
  <si>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</si>
  <si>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</si>
  <si>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</si>
  <si>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</si>
  <si>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</si>
  <si>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</si>
  <si>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</si>
  <si>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</si>
  <si>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</si>
  <si>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</si>
  <si>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</si>
  <si>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</si>
  <si>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</si>
  <si>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</si>
  <si>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</si>
  <si>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</si>
  <si>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</si>
  <si>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</si>
  <si>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</si>
  <si>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</si>
  <si>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</si>
  <si>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</si>
  <si>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</si>
  <si>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</si>
  <si>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</si>
  <si>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</si>
  <si>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</si>
  <si>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</si>
  <si>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</si>
  <si>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</si>
  <si>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</si>
  <si>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</si>
  <si>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</si>
  <si>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</si>
  <si>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</si>
  <si>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</si>
  <si>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</si>
  <si>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</si>
  <si>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</si>
  <si>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</si>
  <si>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</si>
  <si>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</si>
  <si>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</si>
  <si>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</si>
  <si>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</si>
  <si>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</si>
  <si>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</si>
  <si>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</si>
  <si>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</si>
  <si>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</si>
  <si>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</si>
  <si>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</si>
  <si>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</si>
  <si>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</si>
  <si>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</si>
  <si>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</si>
  <si>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</si>
  <si>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</si>
  <si>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</si>
  <si>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</si>
  <si>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</si>
  <si>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</si>
  <si>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</si>
  <si>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</si>
  <si>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</si>
  <si>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</si>
  <si>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</si>
  <si>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</si>
  <si>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</si>
  <si>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</si>
  <si>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</si>
  <si>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</si>
  <si>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</si>
  <si>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</si>
  <si>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</si>
  <si>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</si>
  <si>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</si>
  <si>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</si>
  <si>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</si>
  <si>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</si>
  <si>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</si>
  <si>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</si>
  <si>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</si>
  <si>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</si>
  <si>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</si>
  <si>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</si>
  <si>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</si>
  <si>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</si>
  <si>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</si>
  <si>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</si>
  <si>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</si>
  <si>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</si>
  <si>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</si>
  <si>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</si>
  <si>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</si>
  <si>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</si>
  <si>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</si>
  <si>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</si>
  <si>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</si>
  <si>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</si>
  <si>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</si>
  <si>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</si>
  <si>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</si>
  <si>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</si>
  <si>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</si>
  <si>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</si>
  <si>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</si>
  <si>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</si>
  <si>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</si>
  <si>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</si>
  <si>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</si>
  <si>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</si>
  <si>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</si>
  <si>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</si>
  <si>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</si>
  <si>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</si>
  <si>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</si>
  <si>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</si>
  <si>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</si>
  <si>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</si>
  <si>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</si>
  <si>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</si>
  <si>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</si>
  <si>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</si>
  <si>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</si>
  <si>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</si>
  <si>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</si>
  <si>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</si>
  <si>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</si>
  <si>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</si>
  <si>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</si>
  <si>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</si>
  <si>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</si>
  <si>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</si>
  <si>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</si>
  <si>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</si>
  <si>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</si>
  <si>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</si>
  <si>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</si>
  <si>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</si>
  <si>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</si>
  <si>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</si>
  <si>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</si>
  <si>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</si>
  <si>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</si>
  <si>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</si>
  <si>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</si>
  <si>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</si>
  <si>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</si>
  <si>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</si>
  <si>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</si>
  <si>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</si>
  <si>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</si>
  <si>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</si>
  <si>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</si>
  <si>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</si>
  <si>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</si>
  <si>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</si>
  <si>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</si>
  <si>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</si>
  <si>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</si>
  <si>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</si>
  <si>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</si>
  <si>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</si>
  <si>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</si>
  <si>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</si>
  <si>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</si>
  <si>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</si>
  <si>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</si>
  <si>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</si>
  <si>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</si>
  <si>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</si>
  <si>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</si>
  <si>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</si>
  <si>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</si>
  <si>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</si>
  <si>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</si>
  <si>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</si>
  <si>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</si>
  <si>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</si>
  <si>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</si>
  <si>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</si>
  <si>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</si>
  <si>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</si>
  <si>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</si>
  <si>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</si>
  <si>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</si>
  <si>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</si>
  <si>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</si>
  <si>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</si>
  <si>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</si>
  <si>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</si>
  <si>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</si>
  <si>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</si>
  <si>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</si>
  <si>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</si>
  <si>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</si>
  <si>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</si>
  <si>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</si>
  <si>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</si>
  <si>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</si>
  <si>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</si>
  <si>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</si>
  <si>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</si>
  <si>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</si>
  <si>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</si>
  <si>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</si>
  <si>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</si>
  <si>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</si>
  <si>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</si>
  <si>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</si>
  <si>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</si>
  <si>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</si>
  <si>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</si>
  <si>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</si>
  <si>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</si>
  <si>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</si>
  <si>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</si>
  <si>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</si>
  <si>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</si>
  <si>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</si>
  <si>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</si>
  <si>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</si>
  <si>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</si>
  <si>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</si>
  <si>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</si>
  <si>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</si>
  <si>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</si>
  <si>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</si>
  <si>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</si>
  <si>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</si>
  <si>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</si>
  <si>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</si>
  <si>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</si>
  <si>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</si>
  <si>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</si>
  <si>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</si>
  <si>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</si>
  <si>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</si>
  <si>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</si>
  <si>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</si>
  <si>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</si>
  <si>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</si>
  <si>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</si>
  <si>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</si>
  <si>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</si>
  <si>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</si>
  <si>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</si>
  <si>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</si>
  <si>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</si>
  <si>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</si>
  <si>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</si>
  <si>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</si>
  <si>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</si>
  <si>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</si>
  <si>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</si>
  <si>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</si>
  <si>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</si>
  <si>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</si>
  <si>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</si>
  <si>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</si>
  <si>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</si>
  <si>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</si>
  <si>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</si>
  <si>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</si>
  <si>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</si>
  <si>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</si>
  <si>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</si>
  <si>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</si>
  <si>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</si>
  <si>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</si>
  <si>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</si>
  <si>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</si>
  <si>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</si>
  <si>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</si>
  <si>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</si>
  <si>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</si>
  <si>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</si>
  <si>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</si>
  <si>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</si>
  <si>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</si>
  <si>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</si>
  <si>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</si>
  <si>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</si>
  <si>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</si>
  <si>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</si>
  <si>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</si>
  <si>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</si>
  <si>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</si>
  <si>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</si>
  <si>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</si>
  <si>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</si>
  <si>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</si>
  <si>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</si>
  <si>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</si>
  <si>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</si>
  <si>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</si>
  <si>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</si>
  <si>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</si>
  <si>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</si>
  <si>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</si>
  <si>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</si>
  <si>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</si>
  <si>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</si>
  <si>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</si>
  <si>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</si>
  <si>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</si>
  <si>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</si>
  <si>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</si>
  <si>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</si>
  <si>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</si>
  <si>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</si>
  <si>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</si>
  <si>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</si>
  <si>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</si>
  <si>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</si>
  <si>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</si>
  <si>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</si>
  <si>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</si>
  <si>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</si>
  <si>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</si>
  <si>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</si>
  <si>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</si>
  <si>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</si>
  <si>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</si>
  <si>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</si>
  <si>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</si>
  <si>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</si>
  <si>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</si>
  <si>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</si>
  <si>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</si>
  <si>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</si>
  <si>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</si>
  <si>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</si>
  <si>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</si>
  <si>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</si>
  <si>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</si>
  <si>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</si>
  <si>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</si>
  <si>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</si>
  <si>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</si>
  <si>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</si>
  <si>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</si>
  <si>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</si>
  <si>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</si>
  <si>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</si>
  <si>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</si>
  <si>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</si>
  <si>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</si>
  <si>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</si>
  <si>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</si>
  <si>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</si>
  <si>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</si>
  <si>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</si>
  <si>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</si>
  <si>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</si>
  <si>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</si>
  <si>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</si>
  <si>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</si>
  <si>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</si>
  <si>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</si>
  <si>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</si>
  <si>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</si>
  <si>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</si>
  <si>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</si>
  <si>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</si>
  <si>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</si>
  <si>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</si>
  <si>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</si>
  <si>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</si>
  <si>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</si>
  <si>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</si>
  <si>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</si>
  <si>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</si>
  <si>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</si>
  <si>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</si>
  <si>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</si>
  <si>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</si>
  <si>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</si>
  <si>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</si>
  <si>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</si>
  <si>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</si>
  <si>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</si>
  <si>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</si>
  <si>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</si>
  <si>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</si>
  <si>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</si>
  <si>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</si>
  <si>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</si>
  <si>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</si>
  <si>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</si>
  <si>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</si>
  <si>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</si>
  <si>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</si>
  <si>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</si>
  <si>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</si>
  <si>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</si>
  <si>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</si>
  <si>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</si>
  <si>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</si>
  <si>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</si>
  <si>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</si>
  <si>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</si>
  <si>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</si>
  <si>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</si>
  <si>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</si>
  <si>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</si>
  <si>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</si>
  <si>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</si>
  <si>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</si>
  <si>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</si>
  <si>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</si>
  <si>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</si>
  <si>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</si>
  <si>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</si>
  <si>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</si>
  <si>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</si>
  <si>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</si>
  <si>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</si>
  <si>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</si>
  <si>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</si>
  <si>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</si>
  <si>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</si>
  <si>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</si>
  <si>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</si>
  <si>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</si>
  <si>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</si>
  <si>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</si>
  <si>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</si>
  <si>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</si>
  <si>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</si>
  <si>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</si>
  <si>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</si>
  <si>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</si>
  <si>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</si>
  <si>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</si>
  <si>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</si>
  <si>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</si>
  <si>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</si>
  <si>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</si>
  <si>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</si>
  <si>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</si>
  <si>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</si>
  <si>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</si>
  <si>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</si>
  <si>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</si>
  <si>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</si>
  <si>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</si>
  <si>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</si>
  <si>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</si>
  <si>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</si>
  <si>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</si>
  <si>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</si>
  <si>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</si>
  <si>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</si>
  <si>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</si>
  <si>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</si>
  <si>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</si>
  <si>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</si>
  <si>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</si>
  <si>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</si>
  <si>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</si>
  <si>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</si>
  <si>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</si>
  <si>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</si>
  <si>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</si>
  <si>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</si>
  <si>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</si>
  <si>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</si>
  <si>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</si>
  <si>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</si>
  <si>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</si>
  <si>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</si>
  <si>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</si>
  <si>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</si>
  <si>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</si>
  <si>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</si>
  <si>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</si>
  <si>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</si>
  <si>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</si>
  <si>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</si>
  <si>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</si>
  <si>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</si>
  <si>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</si>
  <si>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</si>
  <si>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</si>
  <si>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</si>
  <si>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</si>
  <si>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</si>
  <si>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</si>
  <si>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</si>
  <si>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</si>
  <si>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</si>
  <si>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</si>
  <si>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</si>
  <si>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</si>
  <si>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</si>
  <si>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</si>
  <si>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</si>
  <si>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</si>
  <si>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</si>
  <si>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</si>
  <si>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</si>
  <si>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</si>
  <si>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</si>
  <si>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</si>
  <si>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</si>
  <si>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</si>
  <si>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</si>
  <si>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</si>
  <si>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</si>
  <si>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</si>
  <si>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</si>
  <si>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</si>
  <si>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</si>
  <si>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</si>
  <si>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</si>
  <si>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</si>
  <si>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</si>
  <si>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</si>
  <si>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</si>
  <si>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</si>
  <si>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</si>
  <si>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</si>
  <si>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</si>
  <si>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</si>
  <si>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</si>
  <si>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</si>
  <si>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</si>
  <si>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</si>
  <si>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</si>
  <si>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</si>
  <si>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</si>
  <si>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</si>
  <si>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</si>
  <si>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</si>
  <si>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</si>
  <si>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</si>
  <si>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</si>
  <si>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</si>
  <si>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</si>
  <si>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</si>
  <si>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</si>
  <si>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</si>
  <si>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</si>
  <si>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</si>
  <si>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</si>
  <si>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</si>
  <si>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</si>
  <si>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</si>
  <si>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</si>
  <si>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</si>
  <si>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</si>
  <si>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</si>
  <si>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</si>
  <si>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</si>
  <si>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</si>
  <si>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</si>
  <si>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</si>
  <si>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</si>
  <si>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</si>
  <si>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</si>
  <si>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</si>
  <si>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</si>
  <si>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</si>
  <si>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</si>
  <si>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</si>
  <si>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</si>
  <si>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</si>
  <si>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</si>
  <si>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</si>
  <si>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</si>
  <si>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</si>
  <si>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</si>
  <si>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</si>
  <si>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</si>
  <si>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</si>
  <si>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</si>
  <si>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</si>
  <si>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</si>
  <si>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</si>
  <si>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</si>
  <si>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</si>
  <si>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</si>
  <si>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</si>
  <si>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</si>
  <si>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</si>
  <si>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</si>
  <si>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</si>
  <si>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</si>
  <si>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</si>
  <si>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</si>
  <si>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</si>
  <si>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</si>
  <si>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</si>
  <si>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</si>
  <si>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</si>
  <si>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</si>
  <si>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</si>
  <si>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</si>
  <si>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</si>
  <si>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</si>
  <si>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</si>
  <si>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</si>
  <si>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</si>
  <si>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</si>
  <si>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</si>
  <si>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</si>
  <si>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</si>
  <si>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</si>
  <si>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</si>
  <si>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</si>
  <si>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</si>
  <si>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</si>
  <si>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</si>
  <si>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</si>
  <si>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</si>
  <si>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</si>
  <si>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</si>
  <si>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</si>
  <si>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</si>
  <si>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</si>
  <si>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</si>
  <si>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</si>
  <si>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</si>
  <si>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</si>
  <si>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</si>
  <si>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</si>
  <si>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</si>
  <si>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</si>
  <si>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</si>
  <si>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</si>
  <si>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</si>
  <si>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</si>
  <si>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</si>
  <si>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</si>
  <si>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</si>
  <si>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</si>
  <si>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</si>
  <si>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</si>
  <si>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</si>
  <si>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</si>
  <si>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</si>
  <si>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</si>
  <si>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</si>
  <si>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</si>
  <si>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</si>
  <si>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</si>
  <si>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</si>
  <si>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</si>
  <si>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</si>
  <si>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</si>
  <si>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</si>
  <si>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</si>
  <si>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</si>
  <si>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</si>
  <si>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</si>
  <si>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</si>
  <si>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</si>
  <si>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</si>
  <si>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</si>
  <si>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</si>
  <si>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</si>
  <si>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</si>
  <si>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</si>
  <si>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</si>
  <si>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</si>
  <si>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</si>
  <si>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</si>
  <si>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</si>
  <si>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</si>
  <si>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</si>
  <si>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</si>
  <si>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</si>
  <si>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</si>
  <si>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</si>
  <si>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</si>
  <si>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</si>
  <si>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</si>
  <si>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</si>
  <si>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</si>
  <si>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</si>
  <si>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</si>
  <si>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</si>
  <si>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</si>
  <si>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</si>
  <si>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</si>
  <si>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</si>
  <si>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</si>
  <si>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</si>
  <si>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</si>
  <si>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</si>
  <si>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</si>
  <si>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</si>
  <si>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</si>
  <si>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</si>
  <si>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</si>
  <si>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</si>
  <si>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</si>
  <si>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</si>
  <si>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</si>
  <si>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</si>
  <si>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</si>
  <si>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</si>
  <si>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</si>
  <si>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</si>
  <si>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</si>
  <si>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</si>
  <si>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</si>
  <si>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</si>
  <si>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</si>
  <si>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</si>
  <si>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</si>
  <si>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</si>
  <si>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</si>
  <si>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</si>
  <si>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</si>
  <si>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</si>
  <si>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</si>
  <si>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</si>
  <si>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</si>
  <si>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</si>
  <si>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</si>
  <si>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</si>
  <si>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</si>
  <si>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</si>
  <si>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</si>
  <si>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</si>
  <si>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</si>
  <si>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</si>
  <si>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</si>
  <si>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</si>
  <si>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</si>
  <si>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</si>
  <si>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</si>
  <si>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</si>
  <si>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</si>
  <si>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</si>
  <si>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</si>
  <si>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</si>
  <si>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</si>
  <si>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</si>
  <si>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</si>
  <si>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</si>
  <si>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</si>
  <si>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</si>
  <si>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</si>
  <si>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</si>
  <si>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</si>
  <si>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</si>
  <si>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</si>
  <si>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</si>
  <si>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</si>
  <si>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</si>
  <si>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</si>
  <si>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</si>
  <si>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</si>
  <si>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</si>
  <si>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</si>
  <si>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</si>
  <si>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</si>
  <si>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</si>
  <si>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</si>
  <si>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</si>
  <si>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</si>
  <si>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</si>
  <si>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</si>
  <si>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</si>
  <si>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</si>
  <si>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</si>
  <si>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</si>
  <si>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</si>
  <si>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</si>
  <si>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</si>
  <si>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</si>
  <si>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</si>
  <si>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</si>
  <si>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</si>
  <si>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</si>
  <si>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</si>
  <si>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</si>
  <si>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</si>
  <si>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</si>
  <si>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</si>
  <si>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</si>
  <si>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</si>
  <si>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</si>
  <si>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</si>
  <si>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</si>
  <si>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</si>
  <si>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</si>
  <si>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</si>
  <si>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</si>
  <si>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</si>
  <si>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</si>
  <si>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</si>
  <si>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</si>
  <si>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</si>
  <si>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</si>
  <si>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</si>
  <si>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</si>
  <si>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</si>
  <si>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</si>
  <si>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</si>
  <si>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</si>
  <si>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</si>
  <si>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</si>
  <si>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</si>
  <si>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</si>
  <si>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</si>
  <si>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</si>
  <si>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</si>
  <si>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</si>
  <si>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</si>
  <si>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</si>
  <si>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</si>
  <si>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</si>
  <si>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</si>
  <si>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</si>
  <si>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</si>
  <si>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</si>
  <si>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</si>
  <si>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</si>
  <si>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</si>
  <si>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</si>
  <si>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</si>
  <si>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</si>
  <si>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</si>
  <si>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</si>
  <si>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</si>
  <si>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</si>
  <si>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</si>
  <si>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</si>
  <si>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</si>
  <si>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</si>
  <si>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</si>
  <si>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</si>
  <si>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</si>
  <si>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</si>
  <si>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</si>
  <si>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</si>
  <si>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</si>
  <si>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</si>
  <si>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</si>
  <si>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</si>
  <si>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</si>
  <si>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</si>
  <si>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</si>
  <si>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</si>
  <si>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</si>
  <si>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</si>
  <si>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</si>
  <si>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</si>
  <si>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</si>
  <si>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</si>
  <si>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</si>
  <si>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</si>
  <si>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</si>
  <si>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</si>
  <si>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</si>
  <si>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</si>
  <si>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</si>
  <si>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</si>
  <si>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</si>
  <si>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</si>
  <si>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</si>
  <si>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</si>
  <si>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</si>
  <si>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</si>
  <si>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</si>
  <si>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</si>
  <si>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</si>
  <si>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</si>
  <si>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</si>
  <si>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</si>
  <si>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</si>
  <si>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</si>
  <si>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</si>
  <si>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</si>
  <si>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</si>
  <si>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</si>
  <si>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</si>
  <si>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</si>
  <si>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</si>
  <si>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</si>
  <si>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</si>
  <si>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</si>
  <si>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</si>
  <si>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</si>
  <si>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</si>
  <si>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</si>
  <si>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</si>
  <si>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</si>
  <si>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</si>
  <si>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</si>
  <si>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</si>
  <si>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</si>
  <si>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</si>
  <si>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</si>
  <si>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</si>
  <si>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</si>
  <si>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</si>
  <si>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</si>
  <si>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</si>
  <si>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</si>
  <si>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</si>
  <si>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</si>
  <si>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</si>
  <si>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</si>
  <si>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</si>
  <si>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</si>
  <si>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</si>
  <si>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</si>
  <si>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</si>
  <si>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</si>
  <si>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</si>
  <si>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</si>
  <si>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</si>
  <si>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</si>
  <si>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</si>
  <si>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</si>
  <si>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</si>
  <si>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</si>
  <si>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</si>
  <si>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</si>
  <si>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</si>
  <si>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</si>
  <si>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</si>
  <si>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</si>
  <si>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</si>
  <si>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</si>
  <si>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</si>
  <si>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</si>
  <si>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</si>
  <si>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</si>
  <si>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</si>
  <si>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</si>
  <si>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</si>
  <si>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</si>
  <si>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</si>
  <si>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</si>
  <si>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</si>
  <si>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</si>
  <si>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</si>
  <si>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</si>
  <si>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</si>
  <si>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</si>
  <si>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</si>
  <si>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</si>
  <si>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</si>
  <si>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</si>
  <si>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</si>
  <si>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</si>
  <si>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</si>
  <si>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</si>
  <si>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</si>
  <si>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</si>
  <si>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</si>
  <si>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</si>
  <si>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</si>
  <si>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</si>
  <si>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</si>
  <si>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</si>
  <si>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</si>
  <si>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</si>
  <si>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</si>
  <si>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</si>
  <si>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</si>
  <si>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</si>
  <si>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</si>
  <si>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</si>
  <si>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</si>
  <si>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</si>
  <si>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</si>
  <si>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</si>
  <si>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</si>
  <si>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</si>
  <si>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</si>
  <si>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</si>
  <si>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</si>
  <si>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</si>
  <si>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</si>
  <si>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</si>
  <si>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</si>
  <si>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</si>
  <si>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</si>
  <si>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</si>
  <si>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</si>
  <si>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</si>
  <si>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</si>
  <si>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</si>
  <si>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</si>
  <si>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</si>
  <si>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</si>
  <si>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</si>
  <si>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</si>
  <si>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</si>
  <si>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</si>
  <si>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</si>
  <si>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</si>
  <si>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</si>
  <si>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</si>
  <si>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</si>
  <si>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</si>
  <si>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</si>
  <si>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</si>
  <si>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</si>
  <si>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</si>
  <si>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</si>
  <si>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</si>
  <si>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</si>
  <si>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</si>
  <si>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</si>
  <si>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</si>
  <si>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</si>
  <si>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</si>
  <si>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</si>
  <si>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</si>
  <si>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</si>
  <si>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</si>
  <si>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</si>
  <si>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</si>
  <si>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</si>
  <si>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</si>
  <si>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</si>
  <si>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</si>
  <si>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</si>
  <si>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</si>
  <si>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</si>
  <si>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</si>
  <si>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</si>
  <si>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</si>
  <si>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</si>
  <si>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</si>
  <si>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</si>
  <si>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</si>
  <si>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</si>
  <si>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</si>
  <si>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</si>
  <si>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</si>
  <si>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</si>
  <si>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</si>
  <si>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</si>
  <si>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</si>
  <si>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</si>
  <si>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</si>
  <si>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</si>
  <si>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</si>
  <si>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</si>
  <si>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</si>
  <si>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</si>
  <si>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</si>
  <si>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</si>
  <si>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</si>
  <si>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</si>
  <si>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</si>
  <si>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</si>
  <si>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</si>
  <si>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</si>
  <si>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</si>
  <si>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</si>
  <si>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</si>
  <si>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</si>
  <si>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</si>
  <si>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</si>
  <si>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</si>
  <si>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</si>
  <si>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</si>
  <si>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</si>
  <si>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</si>
  <si>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</si>
  <si>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</si>
  <si>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</si>
  <si>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</si>
  <si>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</si>
  <si>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</si>
  <si>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</si>
  <si>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</si>
  <si>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</si>
  <si>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</si>
  <si>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</si>
  <si>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</si>
  <si>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</si>
  <si>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</si>
  <si>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</si>
  <si>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</si>
  <si>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</si>
  <si>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</si>
  <si>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</si>
  <si>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</si>
  <si>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</si>
  <si>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</si>
  <si>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</si>
  <si>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</si>
  <si>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</si>
  <si>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</si>
  <si>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</si>
  <si>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</si>
  <si>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</si>
  <si>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</si>
  <si>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</si>
  <si>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</si>
  <si>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</si>
  <si>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</si>
  <si>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</si>
  <si>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</si>
  <si>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</si>
  <si>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</si>
  <si>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</si>
  <si>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</si>
  <si>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</si>
  <si>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</si>
  <si>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</si>
  <si>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</si>
  <si>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</si>
  <si>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</si>
  <si>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</si>
  <si>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</si>
  <si>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</si>
  <si>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</si>
  <si>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</si>
  <si>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</si>
  <si>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</si>
  <si>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</si>
  <si>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</si>
  <si>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</si>
  <si>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</si>
  <si>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</si>
  <si>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</si>
  <si>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</si>
  <si>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</si>
  <si>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</si>
  <si>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</si>
  <si>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</si>
  <si>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</si>
  <si>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</si>
  <si>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</si>
  <si>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</si>
  <si>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</si>
  <si>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</si>
  <si>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</si>
  <si>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</si>
  <si>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</si>
  <si>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</si>
  <si>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</si>
  <si>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</si>
  <si>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</si>
  <si>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</si>
  <si>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</si>
  <si>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</si>
  <si>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</si>
  <si>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</si>
  <si>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</si>
  <si>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</si>
  <si>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</si>
  <si>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</si>
  <si>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</si>
  <si>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</si>
  <si>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</si>
  <si>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</si>
  <si>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</si>
  <si>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</si>
  <si>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</si>
  <si>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</si>
  <si>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</si>
  <si>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</si>
  <si>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</si>
  <si>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</si>
  <si>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</si>
  <si>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</si>
  <si>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</si>
  <si>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</si>
  <si>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</si>
  <si>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</si>
  <si>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</si>
  <si>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</si>
  <si>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</si>
  <si>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</si>
  <si>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</si>
  <si>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</si>
  <si>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</si>
  <si>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</si>
  <si>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</si>
  <si>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</si>
  <si>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</si>
  <si>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</si>
  <si>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</si>
  <si>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</si>
  <si>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</si>
  <si>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</si>
  <si>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</si>
  <si>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</si>
  <si>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</si>
  <si>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</si>
  <si>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</si>
  <si>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</si>
  <si>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</si>
  <si>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</si>
  <si>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</si>
  <si>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</si>
  <si>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</si>
  <si>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</si>
  <si>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</si>
  <si>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</si>
  <si>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</si>
  <si>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</si>
  <si>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</si>
  <si>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</si>
  <si>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</si>
  <si>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</si>
  <si>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</si>
  <si>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</si>
  <si>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</si>
  <si>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</si>
  <si>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</si>
  <si>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</si>
  <si>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</si>
  <si>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</si>
  <si>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</si>
  <si>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</si>
  <si>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</si>
  <si>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</si>
  <si>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</si>
  <si>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</si>
  <si>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</si>
  <si>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</si>
  <si>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</si>
  <si>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</si>
  <si>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</si>
  <si>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</si>
  <si>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</si>
  <si>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</si>
  <si>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</si>
  <si>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</si>
  <si>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</si>
  <si>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</si>
  <si>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</si>
  <si>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</si>
  <si>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</si>
  <si>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</si>
  <si>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</si>
  <si>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</si>
  <si>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</si>
  <si>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</si>
  <si>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</si>
  <si>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</si>
  <si>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</si>
  <si>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</si>
  <si>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</si>
  <si>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</si>
  <si>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</si>
  <si>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</si>
  <si>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</si>
  <si>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</si>
  <si>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</si>
  <si>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</si>
  <si>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</si>
  <si>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</si>
  <si>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</si>
  <si>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</si>
  <si>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</si>
  <si>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</si>
  <si>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</si>
  <si>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</si>
  <si>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</si>
  <si>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</si>
  <si>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</si>
  <si>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</si>
  <si>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</si>
  <si>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</si>
  <si>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</si>
  <si>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</si>
  <si>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</si>
  <si>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</si>
  <si>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</si>
  <si>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</si>
  <si>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</si>
  <si>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</si>
  <si>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</si>
  <si>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</si>
  <si>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</si>
  <si>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</si>
  <si>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</si>
  <si>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</si>
  <si>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</si>
  <si>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</si>
  <si>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</si>
  <si>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</si>
  <si>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</si>
  <si>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</si>
  <si>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</si>
  <si>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</si>
  <si>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</si>
  <si>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</si>
  <si>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</si>
  <si>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</si>
  <si>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</si>
  <si>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</si>
  <si>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</si>
  <si>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</si>
  <si>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</si>
  <si>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</si>
  <si>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</si>
  <si>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</si>
  <si>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</si>
  <si>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</si>
  <si>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</si>
  <si>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</si>
  <si>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</si>
  <si>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</si>
  <si>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</si>
  <si>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</si>
  <si>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</si>
  <si>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</si>
  <si>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</si>
  <si>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</si>
  <si>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</si>
  <si>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</si>
  <si>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</si>
  <si>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</si>
  <si>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</si>
  <si>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</si>
  <si>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</si>
  <si>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</si>
  <si>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</si>
  <si>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</si>
  <si>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</si>
  <si>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</si>
  <si>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</si>
  <si>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</si>
  <si>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</si>
  <si>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</si>
  <si>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</si>
  <si>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</si>
  <si>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</si>
  <si>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</si>
  <si>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</si>
  <si>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</si>
  <si>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</si>
  <si>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</si>
  <si>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</si>
  <si>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</si>
  <si>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</si>
  <si>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</si>
  <si>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</si>
  <si>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</si>
  <si>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</si>
  <si>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</si>
  <si>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</si>
  <si>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</si>
  <si>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</si>
  <si>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</si>
  <si>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</si>
  <si>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</si>
  <si>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</si>
  <si>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</si>
  <si>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</si>
  <si>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</si>
  <si>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</si>
  <si>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</si>
  <si>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</si>
  <si>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</si>
  <si>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</si>
  <si>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</si>
  <si>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</si>
  <si>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</si>
  <si>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</si>
  <si>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</si>
  <si>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</si>
  <si>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</si>
  <si>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</si>
  <si>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</si>
  <si>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</si>
  <si>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</si>
  <si>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</si>
  <si>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</si>
  <si>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</si>
  <si>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</si>
  <si>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</si>
  <si>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</si>
  <si>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</si>
  <si>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</si>
  <si>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</si>
  <si>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</si>
  <si>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</si>
  <si>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</si>
  <si>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</si>
  <si>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</si>
  <si>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</si>
  <si>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</si>
  <si>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</si>
  <si>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</si>
  <si>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</si>
  <si>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</si>
  <si>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</si>
  <si>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</si>
  <si>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</si>
  <si>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</si>
  <si>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</si>
  <si>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</si>
  <si>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</si>
  <si>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</si>
  <si>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</si>
  <si>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</si>
  <si>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</si>
  <si>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</si>
  <si>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</si>
  <si>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</si>
  <si>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</si>
  <si>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</si>
  <si>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</si>
  <si>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</si>
  <si>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</si>
  <si>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</si>
  <si>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</si>
  <si>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</si>
  <si>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</si>
  <si>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</si>
  <si>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</si>
  <si>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</si>
  <si>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</si>
  <si>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</si>
  <si>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</si>
  <si>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</si>
  <si>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</si>
  <si>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</si>
  <si>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</si>
  <si>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</si>
  <si>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</si>
  <si>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</si>
  <si>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</si>
  <si>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</si>
  <si>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</si>
  <si>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</si>
  <si>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</si>
  <si>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</si>
  <si>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</si>
  <si>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</si>
  <si>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</si>
  <si>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</si>
  <si>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</si>
  <si>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</si>
  <si>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</si>
  <si>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</si>
  <si>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</si>
  <si>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</si>
  <si>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</si>
  <si>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</si>
  <si>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</si>
  <si>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</si>
  <si>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</si>
  <si>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</si>
  <si>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</si>
  <si>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</si>
  <si>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</si>
  <si>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</si>
  <si>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</si>
  <si>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</si>
  <si>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</si>
  <si>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</si>
  <si>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</si>
  <si>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</si>
  <si>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</si>
  <si>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</si>
  <si>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</si>
  <si>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</si>
  <si>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</si>
  <si>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</si>
  <si>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</si>
  <si>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</si>
  <si>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</si>
  <si>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</si>
  <si>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</si>
  <si>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</si>
  <si>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</si>
  <si>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</si>
  <si>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</si>
  <si>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</si>
  <si>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</si>
  <si>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</si>
  <si>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</si>
  <si>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</si>
  <si>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</si>
  <si>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</si>
  <si>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</si>
  <si>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</si>
  <si>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</si>
  <si>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</si>
  <si>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</si>
  <si>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</si>
  <si>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</si>
  <si>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</si>
  <si>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</si>
  <si>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</si>
  <si>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</si>
  <si>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</si>
  <si>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</si>
  <si>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</si>
  <si>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</si>
  <si>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</si>
  <si>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</si>
  <si>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</si>
  <si>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</si>
  <si>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</si>
  <si>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</si>
  <si>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</si>
  <si>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</si>
  <si>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</si>
  <si>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</si>
  <si>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</si>
  <si>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</si>
  <si>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</si>
  <si>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</si>
  <si>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</si>
  <si>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</si>
  <si>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</si>
  <si>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</si>
  <si>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</si>
  <si>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</si>
  <si>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</si>
  <si>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</si>
  <si>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</si>
  <si>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</si>
  <si>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</si>
  <si>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</si>
  <si>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</si>
  <si>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</si>
  <si>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</si>
  <si>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</si>
  <si>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</si>
  <si>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</si>
  <si>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</si>
  <si>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</si>
  <si>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</si>
  <si>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</si>
  <si>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</si>
  <si>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</si>
  <si>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</si>
  <si>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</si>
  <si>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</si>
  <si>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</si>
  <si>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</si>
  <si>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</si>
  <si>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</si>
  <si>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</si>
  <si>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</si>
  <si>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</si>
  <si>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</si>
  <si>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</si>
  <si>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</si>
  <si>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</si>
  <si>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</si>
  <si>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</si>
  <si>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</si>
  <si>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</si>
  <si>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</si>
  <si>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</si>
  <si>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</si>
  <si>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</si>
  <si>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</si>
  <si>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</si>
  <si>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</si>
  <si>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</si>
  <si>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</si>
  <si>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</si>
  <si>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</si>
  <si>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</si>
  <si>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</si>
  <si>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</si>
  <si>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</si>
  <si>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</si>
  <si>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</si>
  <si>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</si>
  <si>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</si>
  <si>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</si>
  <si>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</si>
  <si>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</si>
  <si>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</si>
  <si>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</si>
  <si>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</si>
  <si>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</si>
  <si>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</si>
  <si>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</si>
  <si>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</si>
  <si>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</si>
  <si>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</si>
  <si>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</si>
  <si>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</si>
  <si>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</si>
  <si>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</si>
  <si>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</si>
  <si>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</si>
  <si>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</si>
  <si>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</si>
  <si>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</si>
  <si>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</si>
  <si>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</si>
  <si>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</si>
  <si>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</si>
  <si>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</si>
  <si>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</si>
  <si>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</si>
  <si>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</si>
  <si>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</si>
  <si>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</si>
  <si>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</si>
  <si>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</si>
  <si>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</si>
  <si>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</si>
  <si>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</si>
  <si>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</si>
  <si>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</si>
  <si>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</si>
  <si>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</si>
  <si>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</si>
  <si>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</si>
  <si>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</si>
  <si>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</si>
  <si>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</si>
  <si>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</si>
  <si>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</si>
  <si>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</si>
  <si>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</si>
  <si>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</si>
  <si>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</si>
  <si>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</si>
  <si>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</si>
  <si>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</si>
  <si>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</si>
  <si>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</si>
  <si>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</si>
  <si>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</si>
  <si>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</si>
  <si>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</si>
  <si>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</si>
  <si>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</si>
  <si>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</si>
  <si>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</si>
  <si>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</si>
  <si>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</si>
  <si>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</si>
  <si>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</si>
  <si>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</si>
  <si>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</si>
  <si>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</si>
  <si>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</si>
  <si>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</si>
  <si>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</si>
  <si>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</si>
  <si>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</si>
  <si>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</si>
  <si>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</si>
  <si>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</si>
  <si>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</si>
  <si>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</si>
  <si>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</si>
  <si>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</si>
  <si>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</si>
  <si>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</si>
  <si>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</si>
  <si>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</si>
  <si>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</si>
  <si>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</si>
  <si>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</si>
  <si>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</si>
  <si>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</si>
  <si>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</si>
  <si>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</si>
  <si>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</si>
  <si>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</si>
  <si>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</si>
  <si>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</si>
  <si>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</si>
  <si>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</si>
  <si>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</si>
  <si>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</si>
  <si>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</si>
  <si>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</si>
  <si>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</si>
  <si>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</si>
  <si>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</si>
  <si>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</si>
  <si>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</si>
  <si>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</si>
  <si>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</si>
  <si>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</si>
  <si>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</si>
  <si>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</si>
  <si>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</si>
  <si>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</si>
  <si>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</si>
  <si>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</si>
  <si>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</si>
  <si>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</si>
  <si>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</si>
  <si>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</si>
  <si>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</si>
  <si>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</si>
  <si>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</si>
  <si>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</si>
  <si>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</si>
  <si>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</si>
  <si>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</si>
  <si>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</si>
  <si>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</si>
  <si>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</si>
  <si>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</si>
  <si>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</si>
  <si>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</si>
  <si>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</si>
  <si>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</si>
  <si>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</si>
  <si>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</si>
  <si>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</si>
  <si>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</si>
  <si>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</si>
  <si>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</si>
  <si>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</si>
  <si>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</si>
  <si>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</si>
  <si>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</si>
  <si>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</si>
  <si>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</si>
  <si>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</si>
  <si>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</si>
  <si>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</si>
  <si>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</si>
  <si>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</si>
  <si>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</si>
  <si>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</si>
  <si>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</si>
  <si>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</si>
  <si>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</si>
  <si>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</si>
  <si>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</si>
  <si>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</si>
  <si>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</si>
  <si>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</si>
  <si>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</si>
  <si>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</si>
  <si>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</si>
  <si>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</si>
  <si>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</si>
  <si>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</si>
  <si>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</si>
  <si>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</si>
  <si>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</si>
  <si>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</si>
  <si>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</si>
  <si>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</si>
  <si>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</si>
  <si>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</si>
  <si>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</si>
  <si>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</si>
  <si>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</si>
  <si>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</si>
  <si>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</si>
  <si>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</si>
  <si>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</si>
  <si>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</si>
  <si>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</si>
  <si>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</si>
  <si>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</si>
  <si>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</si>
  <si>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</si>
  <si>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</si>
  <si>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</si>
  <si>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</si>
  <si>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</si>
  <si>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</si>
  <si>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</si>
  <si>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</si>
  <si>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</si>
  <si>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</si>
  <si>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</si>
  <si>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</si>
  <si>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</si>
  <si>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</si>
  <si>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</si>
  <si>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</si>
  <si>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</si>
  <si>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</si>
  <si>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</si>
  <si>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</si>
  <si>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</si>
  <si>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</si>
  <si>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</si>
  <si>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</si>
  <si>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</si>
  <si>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</si>
  <si>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</si>
  <si>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</si>
  <si>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</si>
  <si>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</si>
  <si>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</si>
  <si>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</si>
  <si>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</si>
  <si>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</si>
  <si>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</si>
  <si>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</si>
  <si>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</si>
  <si>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</si>
  <si>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</si>
  <si>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</si>
  <si>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</si>
  <si>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</si>
  <si>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</si>
  <si>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</si>
  <si>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</si>
  <si>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</si>
  <si>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</si>
  <si>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</si>
  <si>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</si>
  <si>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</si>
  <si>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</si>
  <si>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</si>
  <si>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</si>
  <si>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</si>
  <si>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</si>
  <si>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</si>
  <si>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</si>
  <si>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</si>
  <si>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</si>
  <si>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</si>
  <si>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</si>
  <si>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</si>
  <si>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</si>
  <si>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</si>
  <si>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</si>
  <si>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</si>
  <si>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</si>
  <si>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</si>
  <si>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</si>
  <si>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</si>
  <si>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</si>
  <si>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</si>
  <si>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</si>
  <si>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</si>
  <si>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</si>
  <si>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</si>
  <si>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</si>
  <si>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</si>
  <si>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</si>
  <si>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</si>
  <si>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</si>
  <si>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</si>
  <si>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</si>
  <si>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</si>
  <si>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</si>
  <si>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</si>
  <si>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</si>
  <si>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</si>
  <si>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</si>
  <si>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</si>
  <si>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</si>
  <si>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</si>
  <si>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</si>
  <si>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</si>
  <si>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</si>
  <si>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</si>
  <si>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</si>
  <si>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</si>
  <si>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</si>
  <si>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</si>
  <si>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</si>
  <si>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</si>
  <si>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</si>
  <si>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</si>
  <si>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</si>
  <si>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</si>
  <si>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</si>
  <si>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</si>
  <si>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</si>
  <si>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</si>
  <si>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</si>
  <si>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</si>
  <si>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</si>
  <si>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</si>
  <si>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</si>
  <si>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</si>
  <si>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</si>
  <si>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</si>
  <si>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</si>
  <si>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</si>
  <si>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</si>
  <si>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</si>
  <si>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</si>
  <si>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</si>
  <si>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</si>
  <si>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</si>
  <si>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</si>
  <si>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</si>
  <si>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</si>
  <si>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</si>
  <si>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</si>
  <si>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</si>
  <si>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</si>
  <si>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</si>
  <si>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</si>
  <si>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</si>
  <si>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</si>
  <si>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</si>
  <si>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</si>
  <si>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</si>
  <si>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</si>
  <si>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</si>
  <si>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</si>
  <si>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</si>
  <si>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</si>
  <si>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</si>
  <si>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</si>
  <si>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</si>
  <si>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</si>
  <si>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</si>
  <si>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</si>
  <si>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</si>
  <si>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</si>
  <si>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</si>
  <si>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</si>
  <si>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</si>
  <si>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</si>
  <si>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</si>
  <si>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</si>
  <si>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</si>
  <si>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</si>
  <si>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</si>
  <si>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</si>
  <si>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</si>
  <si>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</si>
  <si>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</si>
  <si>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</si>
  <si>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</si>
  <si>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</si>
  <si>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</si>
  <si>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</si>
  <si>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</si>
  <si>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</si>
  <si>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</si>
  <si>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</si>
  <si>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</si>
  <si>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</si>
  <si>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</si>
  <si>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</si>
  <si>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</si>
  <si>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</si>
  <si>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</si>
  <si>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</si>
  <si>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</si>
  <si>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</si>
  <si>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</si>
  <si>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</si>
  <si>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</si>
  <si>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</si>
  <si>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</si>
  <si>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</si>
  <si>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</si>
  <si>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</si>
  <si>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</si>
  <si>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</si>
  <si>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</si>
  <si>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</si>
  <si>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</si>
  <si>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</si>
  <si>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</si>
  <si>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</si>
  <si>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</si>
  <si>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</si>
  <si>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</si>
  <si>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</si>
  <si>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</si>
  <si>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</si>
  <si>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</si>
  <si>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</si>
  <si>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</si>
  <si>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</si>
  <si>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</si>
  <si>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</si>
  <si>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</si>
  <si>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</si>
  <si>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</si>
  <si>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</si>
  <si>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</si>
  <si>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</si>
  <si>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</si>
  <si>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</si>
  <si>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</si>
  <si>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</si>
  <si>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</si>
  <si>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</si>
  <si>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</si>
  <si>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</si>
  <si>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</si>
  <si>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</si>
  <si>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</si>
  <si>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</si>
  <si>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</si>
  <si>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</si>
  <si>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</si>
  <si>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</si>
  <si>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</si>
  <si>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</si>
  <si>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</si>
  <si>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</si>
  <si>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</si>
  <si>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</si>
  <si>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</si>
  <si>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</si>
  <si>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</si>
  <si>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</si>
  <si>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</si>
  <si>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</si>
  <si>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</si>
  <si>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</si>
  <si>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</si>
  <si>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</si>
  <si>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</si>
  <si>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</si>
  <si>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</si>
  <si>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</si>
  <si>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</si>
  <si>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</si>
  <si>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</si>
  <si>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</si>
  <si>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</si>
  <si>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</si>
  <si>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</si>
  <si>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</si>
  <si>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</si>
  <si>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</si>
  <si>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</si>
  <si>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</si>
  <si>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</si>
  <si>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</si>
  <si>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</si>
  <si>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</si>
  <si>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</si>
  <si>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</si>
  <si>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</si>
  <si>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</si>
  <si>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</si>
  <si>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</si>
  <si>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</si>
  <si>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</si>
  <si>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</si>
  <si>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</si>
  <si>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</si>
  <si>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</si>
  <si>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</si>
  <si>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</si>
  <si>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</si>
  <si>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</si>
  <si>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</si>
  <si>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</si>
  <si>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</si>
  <si>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</si>
  <si>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</si>
  <si>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</si>
  <si>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</si>
  <si>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</si>
  <si>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</si>
  <si>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</si>
  <si>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</si>
  <si>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</si>
  <si>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</si>
  <si>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</si>
  <si>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</si>
  <si>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</si>
  <si>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</si>
  <si>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</si>
  <si>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</si>
  <si>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</si>
  <si>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</si>
  <si>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</si>
  <si>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</si>
  <si>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</si>
  <si>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</si>
  <si>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</si>
  <si>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</si>
  <si>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</si>
  <si>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</si>
  <si>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</si>
  <si>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</si>
  <si>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</si>
  <si>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</si>
  <si>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</si>
  <si>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</si>
  <si>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</si>
  <si>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</si>
  <si>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</si>
  <si>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</si>
  <si>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</si>
  <si>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</si>
  <si>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</si>
  <si>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</si>
  <si>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</si>
  <si>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</si>
  <si>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</si>
  <si>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</si>
  <si>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</si>
  <si>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</si>
  <si>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</si>
  <si>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</si>
  <si>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</si>
  <si>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</si>
  <si>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</si>
  <si>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</si>
  <si>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</si>
  <si>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</si>
  <si>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</si>
  <si>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</si>
  <si>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</si>
  <si>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</si>
  <si>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</si>
  <si>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</si>
  <si>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</si>
  <si>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</si>
  <si>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</si>
  <si>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</si>
  <si>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</si>
  <si>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</si>
  <si>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</si>
  <si>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</si>
  <si>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</si>
  <si>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</si>
  <si>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</si>
  <si>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</si>
  <si>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</si>
  <si>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</si>
  <si>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</si>
  <si>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</si>
  <si>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</si>
  <si>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</si>
  <si>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</si>
  <si>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</si>
  <si>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</si>
  <si>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</si>
  <si>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</si>
  <si>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</si>
  <si>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</si>
  <si>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</si>
  <si>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</si>
  <si>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</si>
  <si>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</si>
  <si>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</si>
  <si>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</si>
  <si>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</si>
  <si>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</si>
  <si>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</si>
  <si>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</si>
  <si>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</si>
  <si>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</si>
  <si>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</si>
  <si>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</si>
  <si>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</si>
  <si>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</si>
  <si>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</si>
  <si>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</si>
  <si>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</si>
  <si>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</si>
  <si>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</si>
  <si>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</si>
  <si>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</si>
  <si>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</si>
  <si>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</si>
  <si>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</si>
  <si>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</si>
  <si>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</si>
  <si>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</si>
  <si>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</si>
  <si>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</si>
  <si>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</si>
  <si>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</si>
  <si>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</si>
  <si>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</si>
  <si>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</si>
  <si>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</si>
  <si>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</si>
  <si>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</si>
  <si>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</si>
  <si>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</si>
  <si>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</si>
  <si>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</si>
  <si>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</si>
  <si>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</si>
  <si>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</si>
  <si>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</si>
  <si>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</si>
  <si>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</si>
  <si>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</si>
  <si>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</si>
  <si>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</si>
  <si>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</si>
  <si>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</si>
  <si>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</si>
  <si>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</si>
  <si>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</si>
  <si>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</si>
  <si>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</si>
  <si>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</si>
  <si>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</si>
  <si>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</si>
  <si>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</si>
  <si>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</si>
  <si>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</si>
  <si>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</si>
  <si>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</si>
  <si>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</si>
  <si>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</si>
  <si>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</si>
  <si>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</si>
  <si>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</si>
  <si>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</si>
  <si>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</si>
  <si>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</si>
  <si>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</si>
  <si>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</si>
  <si>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</si>
  <si>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</si>
  <si>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</si>
  <si>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</si>
  <si>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</si>
  <si>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</si>
  <si>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</si>
  <si>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</si>
  <si>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</si>
  <si>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</si>
  <si>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</si>
  <si>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</si>
  <si>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</si>
  <si>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</si>
  <si>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</si>
  <si>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</si>
  <si>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</si>
  <si>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</si>
  <si>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</si>
  <si>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</si>
  <si>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</si>
  <si>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</si>
  <si>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</si>
  <si>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</si>
  <si>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</si>
  <si>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</si>
  <si>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</si>
  <si>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</si>
  <si>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</si>
  <si>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</si>
  <si>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</si>
  <si>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</si>
  <si>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</si>
  <si>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</si>
  <si>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</si>
  <si>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</si>
  <si>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</si>
  <si>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</si>
  <si>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</si>
  <si>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</si>
  <si>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</si>
  <si>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</si>
  <si>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</si>
  <si>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</si>
  <si>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</si>
  <si>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</si>
  <si>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</si>
  <si>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</si>
  <si>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</si>
  <si>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</si>
  <si>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</si>
  <si>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</si>
  <si>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</si>
  <si>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</si>
  <si>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</si>
  <si>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</si>
  <si>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</si>
  <si>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</si>
  <si>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</si>
  <si>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</si>
  <si>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</si>
  <si>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</si>
  <si>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</si>
  <si>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</si>
  <si>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</si>
  <si>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</si>
  <si>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</si>
  <si>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</si>
  <si>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</si>
  <si>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</si>
  <si>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</si>
  <si>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</si>
  <si>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</si>
  <si>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</si>
  <si>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</si>
  <si>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</si>
  <si>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</si>
  <si>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</si>
  <si>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</si>
  <si>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</si>
  <si>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</si>
  <si>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</si>
  <si>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</si>
  <si>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</si>
  <si>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</si>
  <si>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</si>
  <si>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</si>
  <si>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</si>
  <si>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</si>
  <si>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</si>
  <si>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</si>
  <si>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</si>
  <si>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</si>
  <si>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</si>
  <si>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</si>
  <si>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</si>
  <si>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</si>
  <si>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</si>
  <si>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</si>
  <si>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</si>
  <si>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</si>
  <si>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</si>
  <si>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</si>
  <si>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</si>
  <si>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</si>
  <si>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</si>
  <si>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</si>
  <si>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</si>
  <si>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</si>
  <si>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</si>
  <si>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</si>
  <si>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</si>
  <si>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</si>
  <si>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</si>
  <si>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</si>
  <si>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</si>
  <si>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</si>
  <si>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</si>
  <si>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</si>
  <si>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</si>
  <si>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</si>
  <si>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</si>
  <si>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</si>
  <si>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</si>
  <si>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</si>
  <si>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</si>
  <si>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</si>
  <si>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</si>
  <si>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</si>
  <si>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</si>
  <si>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</si>
  <si>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</si>
  <si>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</si>
  <si>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</si>
  <si>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</si>
  <si>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</si>
  <si>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</si>
  <si>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</si>
  <si>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</si>
  <si>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</si>
  <si>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</si>
  <si>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</si>
  <si>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</si>
  <si>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</si>
  <si>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</si>
  <si>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</si>
  <si>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</si>
  <si>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</si>
  <si>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</si>
  <si>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</si>
  <si>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</si>
  <si>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</si>
  <si>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</si>
  <si>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</si>
  <si>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</si>
  <si>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</si>
  <si>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</si>
  <si>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</si>
  <si>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</si>
  <si>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</si>
  <si>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</si>
  <si>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</si>
  <si>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</si>
  <si>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</si>
  <si>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</si>
  <si>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</si>
  <si>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</si>
  <si>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</si>
  <si>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</si>
  <si>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</si>
  <si>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</si>
  <si>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</si>
  <si>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</si>
  <si>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</si>
  <si>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</si>
  <si>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</si>
  <si>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</si>
  <si>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</si>
  <si>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</si>
  <si>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</si>
  <si>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</si>
  <si>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</si>
  <si>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</si>
  <si>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</si>
  <si>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</si>
  <si>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</si>
  <si>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</si>
  <si>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</si>
  <si>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</si>
  <si>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</si>
  <si>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</si>
  <si>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</si>
  <si>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</si>
  <si>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</si>
  <si>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</si>
  <si>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</si>
  <si>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</si>
  <si>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</si>
  <si>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</si>
  <si>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</si>
  <si>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</si>
  <si>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</si>
  <si>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</si>
  <si>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</si>
  <si>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</si>
  <si>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</si>
  <si>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</si>
  <si>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</si>
  <si>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</si>
  <si>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</si>
  <si>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</si>
  <si>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</si>
  <si>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</si>
  <si>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</si>
  <si>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</si>
  <si>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</si>
  <si>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</si>
  <si>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</si>
  <si>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</si>
  <si>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</si>
  <si>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</si>
  <si>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</si>
  <si>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</si>
  <si>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</si>
  <si>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</si>
  <si>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</si>
  <si>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</si>
  <si>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</si>
  <si>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</si>
  <si>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</si>
  <si>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</si>
  <si>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</si>
  <si>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</si>
  <si>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</si>
  <si>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</si>
  <si>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</si>
  <si>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</si>
  <si>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</si>
  <si>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</si>
  <si>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</si>
  <si>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</si>
  <si>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</si>
  <si>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</si>
  <si>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</si>
  <si>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</si>
  <si>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</si>
  <si>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</si>
  <si>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</si>
  <si>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</si>
  <si>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</si>
  <si>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</si>
  <si>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</si>
  <si>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</si>
  <si>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</si>
  <si>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</si>
  <si>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</si>
  <si>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</si>
  <si>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</si>
  <si>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</si>
  <si>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</si>
  <si>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</si>
  <si>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</si>
  <si>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</si>
  <si>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</si>
  <si>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</si>
  <si>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</si>
  <si>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</si>
  <si>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</si>
  <si>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</si>
  <si>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</si>
  <si>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</si>
  <si>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</si>
  <si>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</si>
  <si>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</si>
  <si>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</si>
  <si>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</si>
  <si>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</si>
  <si>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</si>
  <si>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</si>
  <si>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</si>
  <si>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</si>
  <si>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</si>
  <si>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</si>
  <si>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</si>
  <si>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</si>
  <si>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</si>
  <si>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</si>
  <si>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</si>
  <si>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</si>
  <si>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</si>
  <si>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</si>
  <si>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</si>
  <si>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</si>
  <si>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</si>
  <si>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</si>
  <si>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</si>
  <si>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</si>
  <si>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</si>
  <si>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</si>
  <si>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</si>
  <si>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</si>
  <si>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</si>
  <si>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</si>
  <si>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</si>
  <si>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</si>
  <si>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</si>
  <si>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</si>
  <si>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</si>
  <si>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</si>
  <si>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</si>
  <si>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</si>
  <si>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</si>
  <si>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</si>
  <si>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</si>
  <si>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</si>
  <si>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</si>
  <si>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</si>
  <si>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</si>
  <si>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</si>
  <si>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</si>
  <si>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</si>
  <si>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</si>
  <si>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</si>
  <si>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</si>
  <si>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</si>
  <si>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</si>
  <si>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</si>
  <si>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</si>
  <si>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</si>
  <si>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</si>
  <si>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</si>
  <si>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</si>
  <si>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</si>
  <si>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</si>
  <si>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</si>
  <si>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</si>
  <si>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</si>
  <si>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</si>
  <si>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</si>
  <si>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</si>
  <si>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</si>
  <si>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</si>
  <si>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</si>
  <si>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</si>
  <si>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</si>
  <si>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</si>
  <si>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</si>
  <si>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</si>
  <si>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</si>
  <si>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</si>
  <si>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</si>
  <si>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</si>
  <si>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</si>
  <si>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</si>
  <si>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</si>
  <si>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</si>
  <si>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</si>
  <si>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</si>
  <si>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</si>
  <si>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</si>
  <si>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</si>
  <si>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</si>
  <si>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</si>
  <si>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</si>
  <si>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</si>
  <si>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</si>
  <si>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</si>
  <si>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</si>
  <si>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</si>
  <si>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</si>
  <si>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</si>
  <si>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</si>
  <si>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</si>
  <si>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</si>
  <si>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</si>
  <si>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</si>
  <si>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</si>
  <si>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</si>
  <si>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</si>
  <si>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</si>
  <si>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</si>
  <si>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</si>
  <si>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</si>
  <si>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</si>
  <si>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</si>
  <si>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</si>
  <si>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</si>
  <si>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</si>
  <si>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</si>
  <si>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</si>
  <si>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</si>
  <si>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</si>
  <si>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</si>
  <si>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</si>
  <si>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</si>
  <si>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</si>
  <si>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</si>
  <si>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</si>
  <si>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</si>
  <si>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</si>
  <si>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</si>
  <si>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</si>
  <si>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</si>
  <si>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</si>
  <si>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</si>
  <si>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</si>
  <si>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</si>
  <si>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</si>
  <si>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</si>
  <si>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</si>
  <si>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</si>
  <si>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</si>
  <si>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</si>
  <si>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</si>
  <si>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</si>
  <si>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</si>
  <si>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</si>
  <si>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</si>
  <si>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</si>
  <si>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</si>
  <si>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</si>
  <si>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</si>
  <si>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</si>
  <si>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</si>
  <si>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</si>
  <si>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</si>
  <si>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</si>
  <si>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</si>
  <si>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</si>
  <si>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</si>
  <si>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</si>
  <si>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</si>
  <si>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</si>
  <si>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</si>
  <si>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</si>
  <si>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</si>
  <si>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</si>
  <si>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</si>
  <si>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</si>
  <si>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</si>
  <si>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</si>
  <si>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</si>
  <si>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</si>
  <si>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</si>
  <si>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</si>
  <si>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</si>
  <si>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</si>
  <si>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</si>
  <si>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</si>
  <si>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</si>
  <si>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</si>
  <si>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</si>
  <si>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</si>
  <si>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</si>
  <si>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</si>
  <si>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</si>
  <si>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</si>
  <si>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</si>
  <si>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</si>
  <si>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</si>
  <si>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</si>
  <si>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</si>
  <si>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</si>
  <si>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</si>
  <si>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</si>
  <si>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</si>
  <si>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</si>
  <si>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</si>
  <si>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</si>
  <si>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</si>
  <si>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</si>
  <si>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</si>
  <si>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</si>
  <si>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</si>
  <si>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</si>
  <si>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</si>
  <si>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</si>
  <si>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</si>
  <si>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</si>
  <si>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</si>
  <si>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</si>
  <si>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</si>
  <si>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</si>
  <si>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</si>
  <si>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</si>
  <si>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</si>
  <si>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</si>
  <si>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</si>
  <si>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</si>
  <si>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</si>
  <si>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</si>
  <si>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</si>
  <si>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</si>
  <si>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</si>
  <si>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</si>
  <si>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</si>
  <si>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</si>
  <si>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</si>
  <si>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</si>
  <si>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</si>
  <si>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</si>
  <si>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</si>
  <si>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</si>
  <si>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</si>
  <si>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</si>
  <si>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</si>
  <si>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</si>
  <si>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</si>
  <si>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</si>
  <si>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</si>
  <si>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</si>
  <si>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</si>
  <si>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</si>
  <si>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</si>
  <si>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</si>
  <si>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</si>
  <si>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</si>
  <si>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</si>
  <si>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</si>
  <si>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</si>
  <si>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</si>
  <si>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</si>
  <si>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</si>
  <si>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</si>
  <si>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</si>
  <si>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</si>
  <si>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</si>
  <si>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</si>
  <si>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</si>
  <si>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</si>
  <si>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</si>
  <si>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</si>
  <si>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</si>
  <si>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</si>
  <si>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</si>
  <si>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</si>
  <si>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</si>
  <si>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</si>
  <si>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</si>
  <si>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</si>
  <si>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</si>
  <si>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</si>
  <si>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</si>
  <si>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</si>
  <si>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</si>
  <si>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</si>
  <si>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</si>
  <si>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</si>
  <si>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</si>
  <si>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</si>
  <si>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</si>
  <si>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</si>
  <si>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</si>
  <si>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</si>
  <si>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</si>
  <si>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</si>
  <si>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</si>
  <si>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</si>
  <si>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</si>
  <si>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</si>
  <si>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</si>
  <si>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</si>
  <si>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</si>
  <si>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</si>
  <si>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</si>
  <si>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</si>
  <si>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</si>
  <si>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</si>
  <si>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</si>
  <si>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</si>
  <si>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</si>
  <si>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</si>
  <si>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</si>
  <si>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</si>
  <si>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</si>
  <si>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</si>
  <si>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</si>
  <si>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</si>
  <si>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</si>
  <si>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</si>
  <si>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</si>
  <si>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</si>
  <si>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</si>
  <si>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</si>
  <si>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</si>
  <si>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</si>
  <si>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</si>
  <si>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</si>
  <si>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</si>
  <si>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</si>
  <si>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</si>
  <si>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</si>
  <si>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</si>
  <si>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</si>
  <si>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</si>
  <si>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</si>
  <si>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</si>
  <si>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</si>
  <si>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</si>
  <si>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</si>
  <si>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</si>
  <si>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</si>
  <si>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</si>
  <si>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</si>
  <si>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</si>
  <si>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</si>
  <si>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</si>
  <si>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</si>
  <si>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</si>
  <si>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</si>
  <si>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</si>
  <si>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</si>
  <si>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</si>
  <si>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</si>
  <si>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</si>
  <si>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</si>
  <si>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</si>
  <si>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</si>
  <si>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</si>
  <si>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</si>
  <si>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</si>
  <si>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</si>
  <si>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</si>
  <si>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</si>
  <si>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</si>
  <si>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</si>
  <si>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</si>
  <si>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</si>
  <si>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</si>
  <si>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</si>
  <si>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</si>
  <si>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</si>
  <si>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</si>
  <si>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</si>
  <si>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</si>
  <si>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</si>
  <si>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</si>
  <si>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</si>
  <si>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</si>
  <si>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</si>
  <si>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</si>
  <si>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</si>
  <si>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</si>
  <si>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</si>
  <si>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</si>
  <si>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</si>
  <si>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</si>
  <si>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</si>
  <si>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</si>
  <si>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</si>
  <si>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</si>
  <si>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</si>
  <si>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</si>
  <si>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</si>
  <si>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</si>
  <si>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</si>
  <si>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</si>
  <si>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</si>
  <si>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</si>
  <si>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</si>
  <si>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</si>
  <si>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</si>
  <si>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</si>
  <si>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</si>
  <si>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</si>
  <si>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</si>
  <si>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</si>
  <si>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</si>
  <si>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</si>
  <si>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</si>
  <si>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</si>
  <si>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</si>
  <si>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</si>
  <si>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</si>
  <si>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</si>
  <si>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</si>
  <si>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</si>
  <si>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</si>
  <si>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</si>
  <si>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</si>
  <si>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</si>
  <si>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</si>
  <si>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</si>
  <si>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</si>
  <si>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</si>
  <si>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</si>
  <si>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</si>
  <si>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</si>
  <si>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</si>
  <si>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</si>
  <si>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</si>
  <si>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</si>
  <si>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</si>
  <si>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</si>
  <si>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</si>
  <si>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</si>
  <si>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</si>
  <si>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</si>
  <si>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</si>
  <si>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</si>
  <si>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</si>
  <si>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</si>
  <si>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</si>
  <si>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</si>
  <si>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</si>
  <si>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</si>
  <si>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</si>
  <si>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</si>
  <si>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</si>
  <si>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</si>
  <si>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</si>
  <si>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</si>
  <si>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</si>
  <si>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</si>
  <si>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</si>
  <si>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</si>
  <si>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</si>
  <si>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</si>
  <si>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</si>
  <si>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</si>
  <si>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</si>
  <si>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</si>
  <si>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</si>
  <si>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</si>
  <si>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</si>
  <si>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</si>
  <si>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</si>
  <si>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</si>
  <si>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</si>
  <si>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</si>
  <si>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</si>
  <si>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</si>
  <si>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</si>
  <si>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</si>
  <si>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</si>
  <si>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</si>
  <si>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</si>
  <si>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</si>
  <si>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</si>
  <si>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</si>
  <si>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</si>
  <si>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</si>
  <si>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</si>
  <si>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</si>
  <si>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</si>
  <si>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</si>
  <si>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</si>
  <si>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</si>
  <si>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</si>
  <si>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</si>
  <si>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</si>
  <si>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</si>
  <si>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</si>
  <si>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</si>
  <si>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</si>
  <si>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</si>
  <si>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</si>
  <si>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</si>
  <si>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</si>
  <si>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</si>
  <si>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</si>
  <si>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</si>
  <si>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</si>
  <si>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</si>
  <si>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</si>
  <si>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</si>
  <si>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</si>
  <si>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</si>
  <si>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</si>
  <si>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</si>
  <si>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</si>
  <si>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</si>
  <si>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</si>
  <si>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</si>
  <si>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</si>
  <si>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</si>
  <si>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</si>
  <si>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</si>
  <si>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</si>
  <si>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</si>
  <si>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</si>
  <si>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</si>
  <si>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</si>
  <si>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</si>
  <si>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</si>
  <si>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</si>
  <si>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</si>
  <si>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</si>
  <si>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</si>
  <si>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</si>
  <si>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</si>
  <si>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</si>
  <si>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</si>
  <si>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</si>
  <si>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</si>
  <si>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</si>
  <si>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</si>
  <si>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</si>
  <si>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</si>
  <si>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</si>
  <si>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</si>
  <si>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</si>
  <si>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</si>
  <si>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</si>
  <si>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</si>
  <si>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</si>
  <si>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</si>
  <si>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</si>
  <si>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</si>
  <si>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</si>
  <si>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</si>
  <si>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</si>
  <si>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</si>
  <si>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</si>
  <si>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</si>
  <si>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</si>
  <si>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</si>
  <si>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</si>
  <si>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</si>
  <si>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</si>
  <si>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</si>
  <si>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</si>
  <si>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</si>
  <si>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</si>
  <si>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</si>
  <si>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</si>
  <si>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</si>
  <si>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</si>
  <si>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</si>
  <si>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</si>
  <si>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</si>
  <si>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</si>
  <si>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</si>
  <si>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</si>
  <si>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</si>
  <si>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</si>
  <si>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</si>
  <si>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</si>
  <si>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</si>
  <si>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</si>
  <si>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</si>
  <si>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</si>
  <si>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</si>
  <si>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</si>
  <si>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</si>
  <si>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</si>
  <si>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</si>
  <si>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</si>
  <si>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</si>
  <si>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</si>
  <si>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</si>
  <si>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</si>
  <si>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</si>
  <si>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</si>
  <si>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</si>
  <si>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</si>
  <si>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</si>
  <si>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</si>
  <si>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</si>
  <si>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</si>
  <si>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</si>
  <si>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</si>
  <si>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</si>
  <si>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</si>
  <si>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</si>
  <si>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</si>
  <si>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</si>
  <si>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</si>
  <si>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</si>
  <si>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</si>
  <si>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</si>
  <si>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</si>
  <si>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</si>
  <si>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</si>
  <si>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</si>
  <si>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</si>
  <si>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</si>
  <si>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</si>
  <si>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</si>
  <si>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</si>
  <si>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</si>
  <si>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</si>
  <si>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</si>
  <si>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</si>
  <si>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</si>
  <si>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</si>
  <si>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</si>
  <si>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</si>
  <si>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</si>
  <si>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</si>
  <si>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</si>
  <si>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</si>
  <si>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</si>
  <si>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</si>
  <si>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</si>
  <si>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</si>
  <si>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</si>
  <si>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</si>
  <si>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</si>
  <si>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</si>
  <si>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</si>
  <si>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</si>
  <si>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</si>
  <si>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</si>
  <si>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</si>
  <si>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</si>
  <si>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</si>
  <si>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</si>
  <si>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</si>
  <si>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</si>
  <si>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</si>
  <si>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</si>
  <si>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</si>
  <si>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</si>
  <si>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</si>
  <si>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</si>
  <si>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</si>
  <si>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</si>
  <si>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</si>
  <si>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</si>
  <si>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</si>
  <si>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</si>
  <si>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</si>
  <si>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</si>
  <si>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</si>
  <si>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</si>
  <si>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</si>
  <si>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</si>
  <si>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</si>
  <si>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</si>
  <si>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</si>
  <si>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</si>
  <si>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</si>
  <si>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</si>
  <si>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</si>
  <si>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</si>
  <si>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</si>
  <si>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</si>
  <si>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</si>
  <si>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</si>
  <si>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</si>
  <si>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</si>
  <si>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</si>
  <si>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</si>
  <si>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</si>
  <si>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</si>
  <si>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</si>
  <si>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</si>
  <si>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</si>
  <si>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</si>
  <si>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</si>
  <si>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</si>
  <si>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</si>
  <si>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</si>
  <si>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</si>
  <si>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</si>
  <si>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</si>
  <si>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</si>
  <si>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</si>
  <si>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</si>
  <si>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</si>
  <si>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</si>
  <si>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</si>
  <si>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</si>
  <si>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</si>
  <si>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</si>
  <si>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</si>
  <si>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</si>
  <si>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</si>
  <si>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</si>
  <si>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</si>
  <si>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</si>
  <si>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</si>
  <si>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</si>
  <si>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</si>
  <si>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</si>
  <si>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</si>
  <si>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</si>
  <si>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</si>
  <si>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</si>
  <si>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</si>
  <si>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</si>
  <si>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</si>
  <si>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</si>
  <si>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</si>
  <si>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</si>
  <si>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</si>
  <si>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</si>
  <si>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</si>
  <si>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</si>
  <si>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</si>
  <si>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</si>
  <si>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</si>
  <si>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</si>
  <si>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</si>
  <si>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</si>
  <si>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</si>
  <si>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</si>
  <si>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</si>
  <si>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</si>
  <si>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</si>
  <si>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</si>
  <si>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</si>
  <si>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</si>
  <si>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</si>
  <si>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</si>
  <si>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</si>
  <si>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</si>
  <si>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</si>
  <si>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</si>
  <si>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</si>
  <si>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</si>
  <si>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</si>
  <si>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</si>
  <si>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</si>
  <si>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</si>
  <si>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</si>
  <si>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</si>
  <si>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</si>
  <si>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</si>
  <si>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</si>
  <si>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</si>
  <si>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</si>
  <si>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</si>
  <si>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</si>
  <si>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</si>
  <si>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</si>
  <si>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</si>
  <si>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</si>
  <si>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</si>
  <si>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</si>
  <si>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</si>
  <si>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</si>
  <si>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</si>
  <si>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</si>
  <si>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</si>
  <si>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</si>
  <si>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</si>
  <si>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</si>
  <si>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</si>
  <si>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</si>
  <si>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</si>
  <si>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</si>
  <si>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</si>
  <si>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</si>
  <si>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</si>
  <si>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</si>
  <si>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</si>
  <si>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</si>
  <si>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</si>
  <si>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</si>
  <si>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</si>
  <si>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</si>
  <si>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</si>
  <si>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</si>
  <si>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</si>
  <si>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</si>
  <si>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</si>
  <si>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</si>
  <si>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</si>
  <si>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</si>
  <si>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</si>
  <si>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</si>
  <si>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</si>
  <si>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</si>
  <si>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</si>
  <si>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</si>
  <si>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</si>
  <si>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</si>
  <si>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</si>
  <si>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</si>
  <si>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</si>
  <si>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</si>
  <si>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</si>
  <si>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</si>
  <si>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</si>
  <si>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</si>
  <si>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</si>
  <si>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</si>
  <si>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</si>
  <si>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</si>
  <si>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</si>
  <si>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</si>
  <si>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</si>
  <si>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</si>
  <si>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</si>
  <si>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</si>
  <si>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</si>
  <si>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</si>
  <si>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</si>
  <si>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</si>
  <si>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</si>
  <si>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</si>
  <si>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</si>
  <si>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</si>
  <si>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</si>
  <si>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</si>
  <si>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</si>
  <si>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</si>
  <si>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</si>
  <si>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</si>
  <si>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</si>
  <si>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</si>
  <si>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</si>
  <si>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</si>
  <si>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</si>
  <si>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</si>
  <si>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</si>
  <si>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</si>
  <si>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</si>
  <si>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</si>
  <si>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</si>
  <si>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</si>
  <si>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</si>
  <si>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</si>
  <si>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</si>
  <si>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</si>
  <si>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</si>
  <si>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</si>
  <si>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</si>
  <si>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</si>
  <si>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</si>
  <si>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</si>
  <si>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</si>
  <si>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</si>
  <si>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</si>
  <si>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</si>
  <si>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</si>
  <si>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</si>
  <si>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</si>
  <si>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</si>
  <si>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</si>
  <si>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</si>
  <si>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</si>
  <si>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</si>
  <si>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</si>
  <si>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</si>
  <si>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</si>
  <si>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</si>
  <si>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</si>
  <si>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</si>
  <si>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</si>
  <si>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</si>
  <si>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</si>
  <si>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</si>
  <si>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</si>
  <si>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</si>
  <si>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</si>
  <si>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</si>
  <si>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</si>
  <si>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</si>
  <si>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</si>
  <si>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</si>
  <si>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</si>
  <si>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</si>
  <si>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</si>
  <si>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</si>
  <si>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</si>
  <si>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</si>
  <si>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</si>
  <si>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</si>
  <si>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</si>
  <si>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</si>
  <si>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</si>
  <si>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</si>
  <si>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</si>
  <si>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</si>
  <si>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</si>
  <si>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</si>
  <si>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</si>
  <si>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</si>
  <si>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</si>
  <si>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</si>
  <si>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</si>
  <si>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</si>
  <si>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</si>
  <si>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</si>
  <si>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</si>
  <si>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</si>
  <si>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</si>
  <si>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</si>
  <si>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</si>
  <si>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</si>
  <si>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</si>
  <si>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</si>
  <si>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</si>
  <si>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</si>
  <si>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</si>
  <si>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</si>
  <si>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</si>
  <si>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</si>
  <si>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</si>
  <si>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</si>
  <si>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</si>
  <si>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</si>
  <si>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</si>
  <si>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</si>
  <si>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</si>
  <si>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</si>
  <si>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</si>
  <si>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</si>
  <si>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</si>
  <si>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</si>
  <si>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</si>
  <si>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</si>
  <si>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</si>
  <si>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</si>
  <si>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</si>
  <si>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</si>
  <si>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</si>
  <si>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</si>
  <si>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</si>
  <si>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</si>
  <si>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</si>
  <si>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</si>
  <si>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</si>
  <si>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</si>
  <si>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</si>
  <si>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</si>
  <si>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</si>
  <si>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</si>
  <si>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</si>
  <si>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</si>
  <si>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</si>
  <si>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</si>
  <si>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</si>
  <si>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</si>
  <si>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</si>
  <si>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</si>
  <si>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</si>
  <si>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</si>
  <si>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</si>
  <si>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</si>
  <si>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</si>
  <si>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</si>
  <si>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</si>
  <si>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</si>
  <si>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</si>
  <si>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</si>
  <si>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</si>
  <si>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</si>
  <si>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</si>
  <si>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</si>
  <si>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</si>
  <si>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</si>
  <si>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</si>
  <si>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</si>
  <si>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</si>
  <si>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</si>
  <si>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</si>
  <si>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</si>
  <si>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</si>
  <si>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</si>
  <si>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</si>
  <si>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</si>
  <si>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</si>
  <si>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</si>
  <si>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</si>
  <si>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</si>
  <si>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</si>
  <si>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</si>
  <si>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</si>
  <si>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</si>
  <si>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</si>
  <si>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</si>
  <si>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</si>
  <si>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</si>
  <si>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</si>
  <si>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</si>
  <si>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</si>
  <si>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</si>
  <si>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</si>
  <si>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</si>
  <si>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</si>
  <si>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</si>
  <si>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</si>
  <si>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</si>
  <si>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</si>
  <si>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</si>
  <si>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</si>
  <si>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</si>
  <si>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</si>
  <si>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</si>
  <si>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</si>
  <si>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</si>
  <si>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</si>
  <si>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</si>
  <si>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</si>
  <si>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</si>
  <si>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</si>
  <si>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</si>
  <si>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</si>
  <si>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</si>
  <si>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</si>
  <si>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</si>
  <si>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</si>
  <si>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</si>
  <si>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</si>
  <si>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</si>
  <si>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</si>
  <si>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</si>
  <si>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</si>
  <si>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</si>
  <si>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</si>
  <si>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</si>
  <si>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</si>
  <si>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</si>
  <si>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</si>
  <si>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</si>
  <si>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</si>
  <si>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</si>
  <si>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</si>
  <si>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</si>
  <si>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</si>
  <si>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</si>
  <si>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</si>
  <si>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</si>
  <si>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</si>
  <si>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</si>
  <si>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</si>
  <si>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</si>
  <si>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</si>
  <si>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</si>
  <si>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</si>
  <si>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</si>
  <si>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</si>
  <si>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</si>
  <si>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</si>
  <si>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</si>
  <si>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</si>
  <si>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</si>
  <si>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</si>
  <si>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</si>
  <si>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</si>
  <si>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</si>
  <si>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</si>
  <si>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</si>
  <si>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</si>
  <si>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</si>
  <si>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</si>
  <si>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</si>
  <si>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</si>
  <si>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</si>
  <si>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</si>
  <si>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</si>
  <si>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</si>
  <si>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</si>
  <si>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</si>
  <si>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</si>
  <si>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</si>
  <si>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</si>
  <si>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</si>
  <si>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</si>
  <si>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</si>
  <si>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</si>
  <si>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</si>
  <si>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</si>
  <si>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</si>
  <si>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</si>
  <si>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</si>
  <si>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</si>
  <si>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</si>
  <si>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</si>
  <si>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</si>
  <si>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</si>
  <si>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</si>
  <si>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</si>
  <si>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</si>
  <si>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</si>
  <si>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</si>
  <si>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</si>
  <si>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</si>
  <si>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</si>
  <si>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</si>
  <si>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</si>
  <si>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</si>
  <si>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</si>
  <si>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</si>
  <si>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</si>
  <si>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</si>
  <si>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</si>
  <si>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</si>
  <si>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</si>
  <si>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</si>
  <si>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</si>
  <si>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</si>
  <si>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</si>
  <si>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</si>
  <si>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</si>
  <si>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</si>
  <si>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</si>
  <si>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</si>
  <si>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</si>
  <si>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</si>
  <si>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</si>
  <si>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</si>
  <si>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</si>
  <si>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</si>
  <si>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</si>
  <si>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</si>
  <si>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</si>
  <si>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</si>
  <si>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</si>
  <si>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</si>
  <si>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</si>
  <si>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</si>
  <si>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</si>
  <si>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</si>
  <si>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</si>
  <si>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</si>
  <si>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</si>
  <si>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</si>
  <si>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</si>
  <si>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</si>
  <si>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</si>
  <si>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</si>
  <si>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</si>
  <si>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</si>
  <si>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</si>
  <si>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</si>
  <si>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</si>
  <si>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</si>
  <si>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</si>
  <si>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</si>
  <si>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</si>
  <si>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</si>
  <si>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</si>
  <si>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</si>
  <si>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</si>
  <si>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</si>
  <si>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</si>
  <si>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</si>
  <si>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</si>
  <si>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</si>
  <si>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</si>
  <si>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</si>
  <si>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</si>
  <si>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</si>
  <si>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</si>
  <si>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</si>
  <si>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</si>
  <si>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</si>
  <si>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</si>
  <si>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</si>
  <si>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</si>
  <si>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</si>
  <si>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</si>
  <si>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</si>
  <si>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</si>
  <si>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</si>
  <si>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</si>
  <si>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</si>
  <si>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</si>
  <si>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</si>
  <si>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</si>
  <si>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</si>
  <si>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</si>
  <si>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</si>
  <si>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</si>
  <si>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</si>
  <si>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</si>
  <si>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</si>
  <si>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</si>
  <si>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</si>
  <si>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</si>
  <si>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</si>
  <si>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</si>
  <si>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</si>
  <si>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</si>
  <si>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</si>
  <si>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</si>
  <si>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</si>
  <si>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</si>
  <si>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</si>
  <si>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</si>
  <si>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</si>
  <si>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</si>
  <si>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</si>
  <si>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</si>
  <si>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</si>
  <si>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</si>
  <si>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</si>
  <si>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</si>
  <si>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</si>
  <si>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</si>
  <si>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</si>
  <si>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</si>
  <si>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</si>
  <si>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</si>
  <si>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</si>
  <si>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</si>
  <si>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</si>
  <si>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</si>
  <si>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</si>
  <si>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</si>
  <si>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</si>
  <si>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</si>
  <si>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</si>
  <si>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</si>
  <si>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</si>
  <si>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</si>
  <si>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</si>
  <si>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</si>
  <si>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</si>
  <si>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</si>
  <si>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</si>
  <si>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</si>
  <si>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</si>
  <si>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</si>
  <si>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</si>
  <si>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</si>
  <si>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</si>
  <si>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</si>
  <si>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</si>
  <si>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</si>
  <si>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</si>
  <si>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</si>
  <si>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</si>
  <si>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</si>
  <si>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</si>
  <si>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</si>
  <si>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</si>
  <si>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</si>
  <si>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</si>
  <si>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</si>
  <si>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</si>
  <si>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</si>
  <si>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</si>
  <si>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</si>
  <si>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</si>
  <si>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</si>
  <si>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</si>
  <si>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</si>
  <si>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</si>
  <si>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</si>
  <si>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</si>
  <si>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</si>
  <si>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</si>
  <si>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</si>
  <si>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</si>
  <si>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</si>
  <si>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</si>
  <si>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</si>
  <si>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</si>
  <si>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</si>
  <si>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</si>
  <si>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</si>
  <si>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</si>
  <si>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</si>
  <si>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</si>
  <si>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</si>
  <si>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</si>
  <si>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</si>
  <si>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</si>
  <si>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</si>
  <si>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</si>
  <si>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</si>
  <si>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</si>
  <si>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</si>
  <si>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</si>
  <si>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</si>
  <si>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</si>
  <si>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</si>
  <si>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</si>
  <si>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</si>
  <si>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</si>
  <si>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</si>
  <si>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</si>
  <si>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</si>
  <si>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</si>
  <si>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</si>
  <si>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</si>
  <si>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</si>
  <si>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</si>
  <si>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</si>
  <si>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</si>
  <si>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</si>
  <si>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</si>
  <si>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</si>
  <si>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</si>
  <si>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</si>
  <si>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</si>
  <si>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</si>
  <si>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</si>
  <si>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</si>
  <si>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</si>
  <si>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</si>
  <si>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</si>
  <si>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</si>
  <si>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</si>
  <si>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</si>
  <si>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</si>
  <si>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</si>
  <si>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</si>
  <si>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</si>
  <si>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</si>
  <si>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</si>
  <si>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</si>
  <si>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</si>
  <si>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</si>
  <si>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</si>
  <si>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</si>
  <si>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</si>
  <si>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</si>
  <si>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</si>
  <si>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</si>
  <si>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</si>
  <si>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</si>
  <si>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</si>
  <si>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</si>
  <si>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</si>
  <si>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</si>
  <si>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</si>
  <si>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</si>
  <si>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</si>
  <si>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</si>
  <si>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</si>
  <si>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</si>
  <si>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</si>
  <si>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</si>
  <si>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</si>
  <si>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</si>
  <si>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</si>
  <si>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</si>
  <si>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</si>
  <si>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</si>
  <si>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</si>
  <si>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</si>
  <si>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</si>
  <si>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</si>
  <si>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</si>
  <si>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</si>
  <si>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</si>
  <si>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</si>
  <si>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</si>
  <si>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</si>
  <si>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</si>
  <si>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</si>
  <si>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</si>
  <si>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</si>
  <si>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</si>
  <si>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</si>
  <si>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</si>
  <si>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</si>
  <si>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</si>
  <si>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</si>
  <si>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</si>
  <si>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</si>
  <si>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</si>
  <si>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</si>
  <si>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</si>
  <si>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</si>
  <si>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</si>
  <si>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</si>
  <si>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</si>
  <si>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</si>
  <si>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</si>
  <si>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</si>
  <si>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</si>
  <si>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</si>
  <si>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</si>
  <si>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</si>
  <si>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</si>
  <si>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</si>
  <si>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</si>
  <si>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</si>
  <si>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</si>
  <si>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</si>
  <si>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</si>
  <si>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</si>
  <si>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</si>
  <si>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</si>
  <si>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</si>
  <si>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</si>
  <si>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</si>
  <si>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</si>
  <si>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</si>
  <si>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</si>
  <si>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</si>
  <si>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</si>
  <si>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</si>
  <si>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</si>
  <si>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</si>
  <si>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</si>
  <si>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</si>
  <si>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</si>
  <si>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</si>
  <si>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</si>
  <si>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</si>
  <si>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</si>
  <si>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</si>
  <si>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</si>
  <si>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</si>
  <si>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</si>
  <si>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</si>
  <si>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</si>
  <si>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</si>
  <si>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</si>
  <si>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</si>
  <si>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</si>
  <si>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</si>
  <si>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</si>
  <si>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</si>
  <si>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</si>
  <si>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</si>
  <si>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</si>
  <si>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</si>
  <si>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</si>
  <si>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</si>
  <si>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</si>
  <si>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</si>
  <si>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</si>
  <si>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</si>
  <si>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</si>
  <si>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</si>
  <si>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</si>
  <si>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</si>
  <si>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</si>
  <si>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</si>
  <si>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</si>
  <si>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</si>
  <si>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</si>
  <si>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</si>
  <si>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</si>
  <si>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</si>
  <si>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</si>
  <si>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</si>
  <si>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</si>
  <si>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</si>
  <si>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</si>
  <si>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</si>
  <si>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</si>
  <si>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</si>
  <si>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</si>
  <si>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</si>
  <si>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</si>
  <si>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</si>
  <si>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</si>
  <si>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</si>
  <si>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</si>
  <si>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</si>
  <si>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</si>
  <si>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</si>
  <si>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</si>
  <si>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</si>
  <si>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</si>
  <si>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</si>
  <si>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</si>
  <si>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</si>
  <si>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</si>
  <si>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</si>
  <si>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</si>
  <si>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</si>
  <si>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</si>
  <si>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</si>
  <si>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</si>
  <si>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</si>
  <si>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</si>
  <si>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</si>
  <si>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</si>
  <si>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</si>
  <si>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</si>
  <si>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</si>
  <si>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</si>
  <si>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</si>
  <si>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</si>
  <si>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</si>
  <si>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</si>
  <si>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</si>
  <si>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</si>
  <si>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</si>
  <si>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</si>
  <si>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</si>
  <si>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</si>
  <si>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</si>
  <si>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</si>
  <si>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</si>
  <si>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</si>
  <si>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</si>
  <si>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</si>
  <si>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</si>
  <si>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</si>
  <si>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</si>
  <si>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</si>
  <si>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</si>
  <si>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</si>
  <si>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</si>
  <si>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</si>
  <si>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</si>
  <si>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</si>
  <si>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</si>
  <si>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</si>
  <si>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</si>
  <si>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</si>
  <si>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</si>
  <si>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</si>
  <si>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</si>
  <si>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</si>
  <si>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</si>
  <si>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</si>
  <si>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</si>
  <si>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</si>
  <si>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</si>
  <si>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</si>
  <si>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</si>
  <si>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</si>
  <si>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</si>
  <si>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</si>
  <si>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</si>
  <si>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</si>
  <si>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</si>
  <si>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</si>
  <si>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</si>
  <si>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</si>
  <si>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</si>
  <si>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</si>
  <si>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</si>
  <si>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</si>
  <si>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</si>
  <si>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</si>
  <si>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</si>
  <si>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</si>
  <si>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</si>
  <si>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</si>
  <si>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</si>
  <si>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</si>
  <si>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</si>
  <si>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</si>
  <si>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</si>
  <si>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</si>
  <si>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</si>
  <si>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</si>
  <si>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</si>
  <si>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</si>
  <si>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</si>
  <si>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</si>
  <si>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</si>
  <si>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</si>
  <si>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</si>
  <si>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</si>
  <si>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</si>
  <si>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</si>
  <si>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</si>
  <si>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</si>
  <si>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</si>
  <si>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</si>
  <si>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</si>
  <si>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</si>
  <si>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</si>
  <si>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</si>
  <si>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</si>
  <si>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</si>
  <si>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</si>
  <si>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</si>
  <si>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</si>
  <si>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</si>
  <si>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</si>
  <si>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</si>
  <si>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</si>
  <si>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</si>
  <si>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</si>
  <si>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</si>
  <si>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</si>
  <si>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</si>
  <si>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</si>
  <si>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</si>
  <si>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</si>
  <si>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</si>
  <si>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</si>
  <si>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</si>
  <si>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</si>
  <si>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</si>
  <si>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</si>
  <si>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</si>
  <si>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</si>
  <si>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</si>
  <si>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</si>
  <si>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</si>
  <si>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</si>
  <si>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</si>
  <si>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</si>
  <si>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</si>
  <si>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</si>
  <si>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</si>
  <si>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</si>
  <si>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</si>
  <si>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</si>
  <si>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</si>
  <si>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</si>
  <si>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</si>
  <si>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</si>
  <si>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</si>
  <si>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</si>
  <si>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</si>
  <si>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</si>
  <si>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</si>
  <si>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</si>
  <si>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</si>
  <si>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</si>
  <si>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</si>
  <si>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</si>
  <si>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</si>
  <si>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</si>
  <si>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</si>
  <si>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</si>
  <si>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</si>
  <si>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</si>
  <si>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</si>
  <si>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</si>
  <si>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</si>
  <si>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</si>
  <si>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</si>
  <si>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</si>
  <si>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</si>
  <si>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</si>
  <si>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</si>
  <si>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</si>
  <si>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</si>
  <si>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</si>
  <si>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</si>
  <si>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</si>
  <si>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</si>
  <si>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</si>
  <si>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</si>
  <si>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</si>
  <si>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</si>
  <si>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</si>
  <si>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</si>
  <si>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</si>
  <si>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</si>
  <si>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</si>
  <si>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</si>
  <si>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</si>
  <si>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</si>
  <si>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</si>
  <si>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</si>
  <si>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</si>
  <si>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</si>
  <si>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</si>
  <si>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</si>
  <si>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</si>
  <si>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</si>
  <si>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</si>
  <si>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</si>
  <si>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</si>
  <si>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</si>
  <si>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</si>
  <si>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</si>
  <si>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</si>
  <si>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</si>
  <si>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</si>
  <si>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</si>
  <si>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</si>
  <si>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</si>
  <si>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</si>
  <si>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</si>
  <si>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</si>
  <si>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</si>
  <si>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</si>
  <si>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</si>
  <si>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</si>
  <si>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</si>
  <si>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</si>
  <si>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</si>
  <si>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</si>
  <si>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</si>
  <si>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</si>
  <si>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</si>
  <si>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</si>
  <si>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</si>
  <si>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</si>
  <si>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</si>
  <si>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</si>
  <si>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</si>
  <si>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</si>
  <si>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</si>
  <si>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</si>
  <si>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</si>
  <si>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</si>
  <si>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</si>
  <si>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</si>
  <si>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</si>
  <si>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</si>
  <si>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</si>
  <si>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</si>
  <si>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</si>
  <si>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</si>
  <si>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</si>
  <si>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</si>
  <si>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</si>
  <si>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</si>
  <si>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</si>
  <si>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</si>
  <si>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</si>
  <si>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</si>
  <si>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</si>
  <si>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</si>
  <si>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</si>
  <si>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</si>
  <si>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</si>
  <si>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</si>
  <si>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</si>
  <si>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</si>
  <si>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</si>
  <si>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</si>
  <si>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</si>
  <si>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</si>
  <si>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</si>
  <si>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</si>
  <si>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</si>
  <si>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</si>
  <si>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</si>
  <si>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</si>
  <si>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</si>
  <si>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</si>
  <si>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</si>
  <si>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</si>
  <si>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</si>
  <si>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</si>
  <si>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</si>
  <si>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</si>
  <si>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</si>
  <si>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</si>
  <si>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</si>
  <si>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</si>
  <si>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</si>
  <si>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</si>
  <si>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</si>
  <si>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</si>
  <si>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</si>
  <si>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</si>
  <si>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</si>
  <si>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</si>
  <si>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</si>
  <si>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</si>
  <si>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</si>
  <si>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</si>
  <si>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</si>
  <si>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</si>
  <si>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</si>
  <si>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</si>
  <si>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</si>
  <si>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</si>
  <si>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</si>
  <si>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</si>
  <si>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</si>
  <si>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</si>
  <si>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</si>
  <si>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</si>
  <si>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</si>
  <si>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</si>
  <si>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</si>
  <si>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</si>
  <si>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</si>
  <si>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</si>
  <si>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</si>
  <si>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</si>
  <si>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</si>
  <si>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</si>
  <si>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</si>
  <si>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</si>
  <si>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</si>
  <si>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</si>
  <si>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</si>
  <si>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</si>
  <si>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</si>
  <si>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</si>
  <si>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</si>
  <si>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</si>
  <si>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</si>
  <si>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</si>
  <si>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</si>
  <si>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</si>
  <si>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</si>
  <si>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</si>
  <si>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</si>
  <si>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</si>
  <si>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</si>
  <si>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</si>
  <si>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</si>
  <si>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</si>
  <si>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</si>
  <si>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</si>
  <si>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</si>
  <si>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</si>
  <si>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</si>
  <si>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</si>
  <si>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</si>
  <si>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</si>
  <si>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</si>
  <si>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</si>
  <si>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</si>
  <si>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</si>
  <si>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</si>
  <si>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</si>
  <si>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</si>
  <si>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</si>
  <si>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</si>
  <si>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</si>
  <si>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</si>
  <si>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</si>
  <si>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</si>
  <si>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</si>
  <si>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</si>
  <si>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</si>
  <si>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</si>
  <si>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</si>
  <si>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</si>
  <si>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</si>
  <si>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</si>
  <si>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</si>
  <si>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</si>
  <si>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</si>
  <si>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</si>
  <si>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</si>
  <si>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</si>
  <si>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</si>
  <si>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</si>
  <si>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</si>
  <si>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</si>
  <si>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</si>
  <si>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</si>
  <si>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</si>
  <si>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</si>
  <si>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</si>
  <si>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</si>
  <si>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</si>
  <si>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</si>
  <si>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</si>
  <si>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</si>
  <si>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</si>
  <si>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</si>
  <si>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</si>
  <si>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</si>
  <si>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</si>
  <si>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</si>
  <si>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</si>
  <si>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</si>
  <si>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</si>
  <si>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</si>
  <si>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</si>
  <si>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</si>
  <si>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</si>
  <si>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</si>
  <si>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</si>
  <si>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</si>
  <si>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</si>
  <si>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</si>
  <si>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</si>
  <si>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</si>
  <si>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</si>
  <si>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</si>
  <si>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</si>
  <si>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</si>
  <si>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</si>
  <si>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</si>
  <si>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</si>
  <si>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</si>
  <si>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</si>
  <si>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</si>
  <si>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</si>
  <si>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</si>
  <si>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</si>
  <si>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</si>
  <si>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</si>
  <si>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</si>
  <si>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</si>
  <si>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</si>
  <si>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</si>
  <si>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</si>
  <si>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</si>
  <si>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</si>
  <si>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</si>
  <si>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</si>
  <si>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</si>
  <si>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</si>
  <si>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</si>
  <si>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</si>
  <si>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</si>
  <si>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</si>
  <si>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</si>
  <si>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</si>
  <si>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</si>
  <si>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</si>
  <si>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</si>
  <si>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</si>
  <si>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</si>
  <si>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</si>
  <si>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</si>
  <si>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</si>
  <si>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</si>
  <si>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</si>
  <si>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</si>
  <si>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</si>
  <si>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</si>
  <si>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</si>
  <si>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</si>
  <si>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</si>
  <si>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</si>
  <si>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</si>
  <si>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</si>
  <si>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</si>
  <si>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</si>
  <si>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</si>
  <si>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</si>
  <si>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</si>
  <si>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</si>
  <si>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</si>
  <si>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</si>
  <si>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</si>
  <si>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</si>
  <si>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</si>
  <si>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</si>
  <si>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</si>
  <si>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</si>
  <si>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</si>
  <si>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</si>
  <si>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</si>
  <si>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</si>
  <si>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</si>
  <si>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</si>
  <si>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</si>
  <si>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</si>
  <si>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</si>
  <si>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</si>
  <si>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</si>
  <si>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</si>
  <si>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</si>
  <si>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</si>
  <si>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</si>
  <si>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</si>
  <si>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</si>
  <si>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</si>
  <si>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</si>
  <si>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</si>
  <si>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</si>
  <si>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</si>
  <si>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</si>
  <si>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</si>
  <si>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</si>
  <si>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</si>
  <si>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</si>
  <si>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</si>
  <si>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</si>
  <si>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</si>
  <si>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</si>
  <si>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</si>
  <si>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</si>
  <si>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</si>
  <si>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</si>
  <si>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</si>
  <si>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</si>
  <si>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</si>
  <si>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</si>
  <si>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</si>
  <si>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</si>
  <si>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</si>
  <si>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</si>
  <si>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</si>
  <si>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</si>
  <si>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</si>
  <si>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</si>
  <si>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</si>
  <si>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</si>
  <si>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</si>
  <si>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</si>
  <si>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</si>
  <si>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</si>
  <si>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</si>
  <si>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</si>
  <si>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</si>
  <si>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</si>
  <si>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</si>
  <si>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</si>
  <si>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</si>
  <si>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</si>
  <si>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</si>
  <si>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</si>
  <si>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</si>
  <si>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</si>
  <si>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</si>
  <si>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</si>
  <si>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</si>
  <si>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</si>
  <si>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</si>
  <si>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</si>
  <si>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</si>
  <si>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</si>
  <si>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</si>
  <si>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</si>
  <si>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</si>
  <si>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</si>
  <si>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</si>
  <si>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</si>
  <si>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</si>
  <si>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</si>
  <si>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</si>
  <si>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</si>
  <si>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</si>
  <si>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</si>
  <si>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</si>
  <si>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</si>
  <si>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</si>
  <si>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</si>
  <si>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</si>
  <si>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</si>
  <si>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</si>
  <si>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</si>
  <si>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</si>
  <si>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</si>
  <si>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</si>
  <si>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</si>
  <si>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</si>
  <si>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</si>
  <si>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</si>
  <si>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</si>
  <si>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</si>
  <si>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</si>
  <si>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</si>
  <si>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</si>
  <si>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</si>
  <si>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</si>
  <si>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</si>
  <si>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</si>
  <si>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</si>
  <si>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</si>
  <si>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</si>
  <si>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</si>
  <si>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</si>
  <si>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</si>
  <si>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</si>
  <si>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</si>
  <si>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</si>
  <si>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</si>
  <si>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</si>
  <si>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</si>
  <si>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</si>
  <si>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</si>
  <si>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</si>
  <si>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</si>
  <si>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</si>
  <si>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</si>
  <si>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</si>
  <si>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</si>
  <si>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</si>
  <si>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</si>
  <si>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</si>
  <si>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</si>
  <si>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</si>
  <si>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</si>
  <si>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</si>
  <si>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</si>
  <si>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</si>
  <si>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</si>
  <si>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</si>
  <si>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</si>
  <si>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</si>
  <si>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</si>
  <si>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</si>
  <si>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</si>
  <si>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</si>
  <si>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</si>
  <si>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</si>
  <si>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</si>
  <si>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</si>
  <si>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</si>
  <si>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</si>
  <si>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</si>
  <si>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</si>
  <si>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</si>
  <si>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</si>
  <si>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</si>
  <si>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</si>
  <si>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</si>
  <si>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</si>
  <si>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</si>
  <si>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</si>
  <si>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</si>
  <si>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</si>
  <si>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</si>
  <si>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</si>
  <si>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</si>
  <si>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</si>
  <si>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</si>
  <si>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</si>
  <si>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</si>
  <si>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</si>
  <si>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</si>
  <si>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</si>
  <si>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</si>
  <si>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</si>
  <si>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</si>
  <si>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</si>
  <si>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</si>
  <si>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</si>
  <si>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</si>
  <si>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</si>
  <si>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</si>
  <si>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</si>
  <si>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</si>
  <si>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</si>
  <si>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</si>
  <si>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</si>
  <si>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</si>
  <si>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</si>
  <si>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</si>
  <si>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</si>
  <si>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</si>
  <si>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</si>
  <si>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</si>
  <si>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</si>
  <si>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</si>
  <si>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</si>
  <si>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</si>
  <si>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</si>
  <si>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</si>
  <si>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</si>
  <si>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</si>
  <si>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</si>
  <si>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</si>
  <si>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</si>
  <si>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</si>
  <si>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</si>
  <si>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</si>
  <si>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</si>
  <si>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</si>
  <si>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</si>
  <si>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</si>
  <si>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</si>
  <si>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</si>
  <si>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</si>
  <si>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</si>
  <si>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</si>
  <si>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</si>
  <si>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</si>
  <si>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</si>
  <si>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</si>
  <si>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</si>
  <si>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</si>
  <si>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</si>
  <si>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</si>
  <si>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</si>
  <si>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</si>
  <si>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</si>
  <si>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</si>
  <si>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</si>
  <si>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</si>
  <si>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</si>
  <si>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</si>
  <si>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</si>
  <si>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</si>
  <si>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</si>
  <si>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</si>
  <si>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</si>
  <si>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</si>
  <si>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</si>
  <si>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</si>
  <si>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</si>
  <si>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</si>
  <si>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</si>
  <si>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</si>
  <si>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</si>
  <si>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</si>
  <si>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</si>
  <si>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</si>
  <si>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</si>
  <si>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</si>
  <si>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</si>
  <si>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</si>
  <si>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</si>
  <si>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</si>
  <si>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</si>
  <si>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</si>
  <si>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</si>
  <si>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</si>
  <si>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</si>
  <si>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</si>
  <si>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</si>
  <si>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</si>
  <si>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</si>
  <si>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</si>
  <si>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</si>
  <si>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</si>
  <si>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</si>
  <si>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</si>
  <si>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</si>
  <si>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</si>
  <si>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</si>
  <si>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</si>
  <si>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</si>
  <si>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</si>
  <si>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</si>
  <si>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</si>
  <si>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</si>
  <si>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</si>
  <si>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</si>
  <si>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</si>
  <si>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</si>
  <si>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</si>
  <si>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</si>
  <si>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</si>
  <si>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</si>
  <si>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</si>
  <si>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</si>
  <si>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</si>
  <si>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</si>
  <si>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</si>
  <si>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</si>
  <si>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</si>
  <si>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</si>
  <si>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</si>
  <si>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</si>
  <si>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</si>
  <si>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</si>
  <si>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</si>
  <si>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</si>
  <si>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</si>
  <si>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</si>
  <si>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</si>
  <si>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</si>
  <si>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</si>
  <si>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</si>
  <si>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</si>
  <si>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</si>
  <si>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</si>
  <si>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</si>
  <si>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</si>
  <si>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</si>
  <si>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</si>
  <si>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</si>
  <si>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</si>
  <si>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</si>
  <si>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</si>
  <si>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</si>
  <si>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</si>
  <si>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</si>
  <si>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</si>
  <si>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</si>
  <si>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</si>
  <si>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</si>
  <si>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</si>
  <si>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</si>
  <si>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</si>
  <si>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</si>
  <si>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</si>
  <si>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</si>
  <si>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</si>
  <si>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</si>
  <si>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</si>
  <si>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</si>
  <si>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</si>
  <si>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</si>
  <si>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</si>
  <si>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</si>
  <si>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</si>
  <si>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</si>
  <si>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</si>
  <si>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</si>
  <si>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</si>
  <si>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</si>
  <si>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</si>
  <si>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</si>
  <si>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</si>
  <si>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</si>
  <si>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</si>
  <si>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</si>
  <si>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</si>
  <si>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</si>
  <si>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</si>
  <si>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</si>
  <si>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</si>
  <si>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</si>
  <si>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</si>
  <si>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</si>
  <si>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</si>
  <si>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</si>
  <si>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</si>
  <si>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</si>
  <si>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</si>
  <si>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</si>
  <si>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</si>
  <si>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</si>
  <si>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</si>
  <si>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</si>
  <si>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</si>
  <si>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</si>
  <si>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</si>
  <si>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</si>
  <si>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</si>
  <si>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</si>
  <si>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</si>
  <si>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</si>
  <si>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</si>
  <si>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</si>
  <si>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</si>
  <si>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</si>
  <si>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</si>
  <si>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</si>
  <si>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</si>
  <si>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</si>
  <si>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</si>
  <si>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</si>
  <si>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</si>
  <si>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</si>
  <si>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</si>
  <si>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</si>
  <si>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</si>
  <si>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</si>
  <si>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</si>
  <si>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</si>
  <si>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</si>
  <si>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</si>
  <si>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</si>
  <si>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</si>
  <si>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</si>
  <si>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</si>
  <si>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</si>
  <si>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</si>
  <si>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</si>
  <si>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</si>
  <si>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</si>
  <si>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</si>
  <si>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</si>
  <si>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</si>
  <si>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</si>
  <si>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</si>
  <si>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</si>
  <si>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</si>
  <si>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</si>
  <si>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</si>
  <si>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</si>
  <si>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</si>
  <si>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</si>
  <si>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</si>
  <si>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</si>
  <si>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</si>
  <si>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</si>
  <si>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</si>
  <si>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</si>
  <si>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</si>
  <si>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</si>
  <si>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</si>
  <si>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</si>
  <si>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</si>
  <si>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</si>
  <si>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</si>
  <si>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</si>
  <si>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</si>
  <si>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</si>
  <si>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</si>
  <si>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</si>
  <si>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</si>
  <si>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</si>
  <si>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</si>
  <si>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</si>
  <si>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</si>
  <si>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</si>
  <si>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</si>
  <si>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</si>
  <si>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</si>
  <si>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</si>
  <si>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</si>
  <si>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</si>
  <si>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</si>
  <si>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</si>
  <si>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</si>
  <si>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</si>
  <si>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</si>
  <si>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</si>
  <si>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</si>
  <si>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</si>
  <si>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</si>
  <si>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</si>
  <si>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</si>
  <si>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</si>
  <si>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</si>
  <si>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</si>
  <si>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</si>
  <si>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</si>
  <si>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</si>
  <si>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</si>
  <si>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</si>
  <si>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</si>
  <si>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</si>
  <si>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</si>
  <si>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</si>
  <si>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</si>
  <si>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</si>
  <si>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</si>
  <si>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</si>
  <si>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</si>
  <si>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</si>
  <si>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</si>
  <si>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</si>
  <si>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</si>
  <si>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</si>
  <si>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</si>
  <si>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</si>
  <si>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</si>
  <si>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</si>
  <si>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</si>
  <si>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</si>
  <si>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</si>
  <si>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</si>
  <si>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</si>
  <si>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</si>
  <si>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</si>
  <si>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</si>
  <si>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</si>
  <si>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</si>
  <si>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</si>
  <si>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</si>
  <si>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</si>
  <si>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</si>
  <si>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</si>
  <si>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</si>
  <si>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</si>
  <si>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</si>
  <si>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</si>
  <si>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</si>
  <si>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</si>
  <si>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</si>
  <si>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</si>
  <si>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</si>
  <si>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</si>
  <si>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</si>
  <si>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</si>
  <si>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</si>
  <si>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</si>
  <si>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</si>
  <si>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</si>
  <si>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</si>
  <si>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</si>
  <si>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</si>
  <si>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</si>
  <si>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</si>
  <si>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</si>
  <si>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</si>
  <si>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</si>
  <si>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</si>
  <si>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</si>
  <si>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</si>
  <si>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</si>
  <si>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</si>
  <si>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</si>
  <si>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</si>
  <si>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</si>
  <si>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</si>
  <si>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</si>
  <si>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</si>
  <si>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</si>
  <si>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</si>
  <si>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</si>
  <si>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</si>
  <si>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</si>
  <si>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</si>
  <si>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</si>
  <si>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</si>
  <si>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</si>
  <si>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</si>
  <si>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</si>
  <si>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</si>
  <si>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</si>
  <si>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</si>
  <si>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</si>
  <si>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</si>
  <si>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</si>
  <si>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</si>
  <si>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</si>
  <si>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</si>
  <si>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</si>
  <si>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</si>
  <si>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</si>
  <si>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</si>
  <si>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</si>
  <si>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</si>
  <si>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</si>
  <si>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</si>
  <si>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</si>
  <si>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</si>
  <si>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</si>
  <si>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</si>
  <si>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</si>
  <si>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</si>
  <si>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</si>
  <si>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</si>
  <si>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</si>
  <si>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</si>
  <si>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</si>
  <si>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</si>
  <si>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</si>
  <si>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</si>
  <si>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</si>
  <si>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</si>
  <si>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</si>
  <si>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</si>
  <si>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</si>
  <si>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</si>
  <si>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</si>
  <si>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</si>
  <si>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</si>
  <si>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</si>
  <si>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</si>
  <si>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</si>
  <si>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</si>
  <si>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</si>
  <si>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</si>
  <si>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</si>
  <si>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</si>
  <si>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</si>
  <si>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</si>
  <si>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</si>
  <si>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</si>
  <si>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</si>
  <si>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</si>
  <si>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</si>
  <si>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</si>
  <si>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</si>
  <si>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</si>
  <si>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</si>
  <si>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</si>
  <si>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</si>
  <si>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</si>
  <si>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</si>
  <si>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</si>
  <si>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</si>
  <si>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</si>
  <si>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</si>
  <si>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</si>
  <si>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</si>
  <si>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</si>
  <si>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</si>
  <si>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</si>
  <si>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</si>
  <si>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</si>
  <si>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</si>
  <si>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</si>
  <si>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</si>
  <si>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</si>
  <si>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</si>
  <si>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</si>
  <si>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</si>
  <si>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</si>
  <si>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</si>
  <si>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</si>
  <si>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</si>
  <si>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</si>
  <si>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</si>
  <si>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</si>
  <si>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</si>
  <si>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</si>
  <si>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</si>
  <si>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</si>
  <si>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</si>
  <si>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</si>
  <si>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</si>
  <si>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</si>
  <si>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</si>
  <si>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</si>
  <si>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</si>
  <si>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</si>
  <si>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</si>
  <si>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</si>
  <si>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</si>
  <si>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</si>
  <si>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</si>
  <si>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</si>
  <si>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</si>
  <si>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</si>
  <si>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</si>
  <si>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</si>
  <si>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</si>
  <si>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</si>
  <si>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</si>
  <si>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</si>
  <si>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</si>
  <si>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</si>
  <si>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</si>
  <si>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</si>
  <si>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</si>
  <si>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</si>
  <si>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</si>
  <si>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</si>
  <si>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</si>
  <si>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</si>
  <si>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</si>
  <si>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</si>
  <si>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</si>
  <si>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</si>
  <si>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</si>
  <si>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</si>
  <si>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</si>
  <si>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</si>
  <si>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</si>
  <si>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</si>
  <si>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</si>
  <si>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</si>
  <si>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</si>
  <si>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</si>
  <si>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</si>
  <si>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</si>
  <si>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</si>
  <si>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</si>
  <si>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</si>
  <si>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</si>
  <si>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</si>
  <si>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</si>
  <si>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</si>
  <si>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</si>
  <si>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</si>
  <si>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</si>
  <si>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</si>
  <si>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</si>
  <si>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</si>
  <si>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</si>
  <si>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</si>
  <si>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</si>
  <si>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</si>
  <si>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</si>
  <si>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</si>
  <si>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</si>
  <si>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</si>
  <si>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</si>
  <si>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</si>
  <si>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</si>
  <si>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</si>
  <si>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</si>
  <si>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</si>
  <si>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</si>
  <si>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</si>
  <si>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</si>
  <si>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</si>
  <si>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</si>
  <si>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</si>
  <si>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</si>
  <si>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</si>
  <si>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</si>
  <si>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</si>
  <si>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</si>
  <si>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</si>
  <si>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</si>
  <si>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</si>
  <si>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</si>
  <si>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</si>
  <si>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</si>
  <si>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</si>
  <si>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</si>
  <si>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</si>
  <si>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</si>
  <si>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</si>
  <si>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</si>
  <si>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</si>
  <si>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</si>
  <si>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</si>
  <si>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</si>
  <si>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</si>
  <si>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</si>
  <si>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</si>
  <si>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</si>
  <si>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</si>
  <si>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</si>
  <si>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</si>
  <si>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</si>
  <si>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</si>
  <si>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</si>
  <si>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</si>
  <si>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</si>
  <si>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</si>
  <si>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</si>
  <si>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</si>
  <si>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</si>
  <si>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</si>
  <si>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</si>
  <si>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</si>
  <si>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</si>
  <si>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</si>
  <si>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</si>
  <si>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</si>
  <si>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</si>
  <si>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</si>
  <si>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</si>
  <si>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</si>
  <si>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</si>
  <si>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</si>
  <si>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</si>
  <si>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</si>
  <si>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</si>
  <si>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</si>
  <si>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</si>
  <si>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</si>
  <si>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</si>
  <si>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</si>
  <si>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</si>
  <si>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</si>
  <si>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</si>
  <si>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</si>
  <si>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</si>
  <si>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</si>
  <si>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</si>
  <si>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</si>
  <si>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</si>
  <si>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</si>
  <si>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</si>
  <si>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</si>
  <si>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</si>
  <si>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</si>
  <si>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</si>
  <si>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</si>
  <si>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</si>
  <si>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</si>
  <si>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</si>
  <si>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</si>
  <si>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</si>
  <si>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</si>
  <si>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</si>
  <si>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</si>
  <si>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</si>
  <si>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</si>
  <si>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</si>
  <si>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</si>
  <si>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</si>
  <si>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</si>
  <si>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</si>
  <si>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</si>
  <si>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</si>
  <si>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</si>
  <si>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</si>
  <si>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</si>
  <si>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</si>
  <si>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</si>
  <si>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</si>
  <si>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</si>
  <si>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</si>
  <si>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</si>
  <si>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</si>
  <si>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</si>
  <si>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</si>
  <si>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</si>
  <si>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</si>
  <si>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</si>
  <si>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</si>
  <si>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</si>
  <si>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</si>
  <si>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</si>
  <si>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</si>
  <si>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</si>
  <si>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</si>
  <si>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</si>
  <si>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</si>
  <si>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</si>
  <si>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</si>
  <si>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</si>
  <si>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</si>
  <si>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</si>
  <si>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</si>
  <si>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</si>
  <si>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</si>
  <si>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</si>
  <si>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</si>
  <si>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</si>
  <si>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</si>
  <si>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</si>
  <si>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</si>
  <si>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</si>
  <si>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</si>
  <si>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</si>
  <si>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</si>
  <si>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</si>
  <si>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</si>
  <si>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</si>
  <si>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</si>
  <si>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</si>
  <si>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</si>
  <si>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</si>
  <si>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</si>
  <si>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</si>
  <si>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</si>
  <si>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</si>
  <si>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</si>
  <si>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</si>
  <si>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</si>
  <si>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</si>
  <si>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</si>
  <si>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</si>
  <si>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</si>
  <si>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</si>
  <si>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</si>
  <si>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</si>
  <si>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</si>
  <si>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</si>
  <si>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</si>
  <si>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</si>
  <si>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</si>
  <si>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</si>
  <si>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</si>
  <si>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</si>
  <si>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</si>
  <si>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</si>
  <si>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</si>
  <si>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</si>
  <si>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</si>
  <si>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</si>
  <si>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</si>
  <si>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</si>
  <si>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</si>
  <si>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</si>
  <si>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</si>
  <si>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</si>
  <si>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</si>
  <si>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</si>
  <si>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</si>
  <si>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</si>
  <si>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</si>
  <si>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</si>
  <si>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</si>
  <si>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</si>
  <si>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</si>
  <si>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</si>
  <si>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</si>
  <si>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</si>
  <si>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</si>
  <si>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</si>
  <si>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</si>
  <si>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</si>
  <si>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</si>
  <si>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</si>
  <si>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</si>
  <si>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</si>
  <si>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</si>
  <si>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</si>
  <si>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</si>
  <si>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</si>
  <si>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</si>
  <si>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</si>
  <si>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</si>
  <si>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</si>
  <si>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</si>
  <si>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</si>
  <si>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</si>
  <si>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</si>
  <si>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</si>
  <si>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</si>
  <si>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</si>
  <si>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</si>
  <si>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</si>
  <si>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</si>
  <si>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</si>
  <si>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</si>
  <si>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</si>
  <si>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</si>
  <si>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</si>
  <si>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</si>
  <si>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</si>
  <si>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</si>
  <si>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</si>
  <si>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</si>
  <si>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</si>
  <si>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</si>
  <si>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</si>
  <si>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</si>
  <si>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</si>
  <si>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</si>
  <si>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</si>
  <si>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</si>
  <si>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</si>
  <si>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</si>
  <si>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</si>
  <si>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</si>
  <si>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</si>
  <si>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</si>
  <si>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</si>
  <si>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</si>
  <si>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</si>
  <si>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</si>
  <si>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</si>
  <si>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</si>
  <si>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</si>
  <si>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</si>
  <si>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</si>
  <si>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</si>
  <si>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</si>
  <si>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</si>
  <si>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</si>
  <si>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</si>
  <si>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</si>
  <si>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</si>
  <si>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</si>
  <si>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</si>
  <si>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</si>
  <si>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</si>
  <si>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</si>
  <si>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</si>
  <si>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</si>
  <si>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</si>
  <si>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</si>
  <si>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</si>
  <si>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</si>
  <si>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</si>
  <si>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</si>
  <si>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</si>
  <si>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</si>
  <si>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</si>
  <si>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</si>
  <si>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</si>
  <si>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</si>
  <si>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</si>
  <si>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</si>
  <si>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</si>
  <si>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</si>
  <si>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</si>
  <si>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</si>
  <si>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</si>
  <si>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</si>
  <si>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</si>
  <si>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</si>
  <si>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</si>
  <si>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</si>
  <si>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</si>
  <si>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</si>
  <si>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</si>
  <si>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</si>
  <si>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</si>
  <si>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</si>
  <si>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</si>
  <si>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</si>
  <si>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</si>
  <si>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</si>
  <si>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</si>
  <si>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</si>
  <si>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</si>
  <si>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</si>
  <si>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</si>
  <si>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</si>
  <si>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</si>
  <si>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</si>
  <si>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</si>
  <si>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</si>
  <si>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</si>
  <si>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</si>
  <si>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</si>
  <si>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</si>
  <si>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</si>
  <si>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</si>
  <si>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</si>
  <si>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</si>
  <si>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</si>
  <si>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</si>
  <si>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</si>
  <si>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</si>
  <si>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</si>
  <si>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</si>
  <si>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</si>
  <si>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</si>
  <si>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</si>
  <si>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</si>
  <si>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</si>
  <si>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</si>
  <si>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</si>
  <si>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</si>
  <si>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</si>
  <si>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</si>
  <si>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</si>
  <si>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</si>
  <si>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</si>
  <si>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</si>
  <si>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</si>
  <si>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</si>
  <si>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</si>
  <si>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</si>
  <si>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</si>
  <si>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</si>
  <si>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</si>
  <si>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</si>
  <si>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</si>
  <si>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</si>
  <si>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</si>
  <si>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</si>
  <si>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</si>
  <si>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</si>
  <si>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</si>
  <si>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</si>
  <si>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</si>
  <si>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</si>
  <si>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</si>
  <si>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</si>
  <si>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</si>
  <si>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</si>
  <si>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</si>
  <si>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</si>
  <si>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</si>
  <si>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</si>
  <si>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</si>
  <si>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</si>
  <si>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</si>
  <si>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</si>
  <si>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</si>
  <si>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</si>
  <si>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</si>
  <si>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</si>
  <si>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</si>
  <si>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</si>
  <si>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</si>
  <si>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</si>
  <si>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</si>
  <si>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</si>
  <si>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</si>
  <si>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</si>
  <si>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</si>
  <si>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</si>
  <si>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</si>
  <si>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</si>
  <si>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</si>
  <si>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</si>
  <si>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</si>
  <si>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</si>
  <si>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</si>
  <si>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</si>
  <si>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</si>
  <si>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</si>
  <si>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</si>
  <si>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</si>
  <si>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</si>
  <si>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</si>
  <si>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</si>
  <si>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</si>
  <si>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</si>
  <si>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</si>
  <si>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</si>
  <si>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</si>
  <si>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</si>
  <si>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</si>
  <si>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</si>
  <si>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</si>
  <si>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</si>
  <si>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</si>
  <si>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</si>
  <si>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</si>
  <si>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</si>
  <si>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</si>
  <si>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</si>
  <si>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</si>
  <si>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</si>
  <si>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</si>
  <si>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</si>
  <si>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</si>
  <si>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</si>
  <si>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</si>
  <si>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</si>
  <si>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</si>
  <si>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</si>
  <si>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</si>
  <si>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</si>
  <si>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</si>
  <si>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</si>
  <si>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</si>
  <si>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</si>
  <si>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</si>
  <si>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</si>
  <si>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</si>
  <si>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</si>
  <si>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</si>
  <si>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</si>
  <si>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</si>
  <si>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</si>
  <si>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</si>
  <si>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</si>
  <si>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</si>
  <si>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</si>
  <si>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</si>
  <si>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</si>
  <si>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</si>
  <si>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</si>
  <si>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</si>
  <si>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</si>
  <si>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</si>
  <si>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</si>
  <si>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</si>
  <si>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</si>
  <si>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</si>
  <si>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</si>
  <si>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</si>
  <si>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</si>
  <si>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</si>
  <si>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</si>
  <si>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</si>
  <si>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</si>
  <si>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</si>
  <si>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</si>
  <si>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</si>
  <si>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</si>
  <si>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</si>
  <si>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</si>
  <si>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</si>
  <si>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</si>
  <si>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</si>
  <si>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</si>
  <si>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</si>
  <si>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</si>
  <si>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</si>
  <si>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</si>
  <si>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</si>
  <si>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</si>
  <si>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</si>
  <si>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</si>
  <si>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</si>
  <si>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</si>
  <si>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</si>
  <si>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</si>
  <si>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</si>
  <si>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</si>
  <si>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</si>
  <si>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</si>
  <si>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</si>
  <si>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</si>
  <si>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</si>
  <si>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</si>
  <si>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</si>
  <si>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</si>
  <si>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</si>
  <si>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</si>
  <si>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</si>
  <si>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</si>
  <si>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</si>
  <si>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</si>
  <si>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</si>
  <si>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</si>
  <si>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</si>
  <si>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</si>
  <si>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</si>
  <si>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</si>
  <si>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</si>
  <si>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</si>
  <si>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</si>
  <si>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</si>
  <si>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</si>
  <si>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</si>
  <si>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</si>
  <si>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</si>
  <si>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</si>
  <si>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</si>
  <si>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</si>
  <si>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</si>
  <si>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</si>
  <si>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</si>
  <si>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</si>
  <si>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</si>
  <si>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</si>
  <si>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</si>
  <si>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</si>
  <si>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</si>
  <si>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</si>
  <si>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</si>
  <si>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</si>
  <si>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</si>
  <si>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</si>
  <si>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</si>
  <si>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</si>
  <si>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</si>
  <si>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</si>
  <si>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</si>
  <si>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</si>
  <si>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</si>
  <si>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</si>
  <si>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</si>
  <si>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</si>
  <si>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</si>
  <si>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</si>
  <si>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</si>
  <si>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</si>
  <si>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</si>
  <si>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</si>
  <si>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</si>
  <si>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</si>
  <si>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</si>
  <si>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</si>
  <si>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</si>
  <si>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</si>
  <si>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</si>
  <si>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</si>
  <si>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</si>
  <si>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</si>
  <si>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</si>
  <si>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</si>
  <si>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</si>
  <si>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</si>
  <si>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</si>
  <si>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</si>
  <si>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</si>
  <si>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</si>
  <si>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</si>
  <si>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</si>
  <si>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</si>
  <si>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</si>
  <si>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</si>
  <si>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</si>
  <si>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</si>
  <si>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</si>
  <si>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</si>
  <si>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</si>
  <si>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</si>
  <si>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</si>
  <si>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</si>
  <si>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</si>
  <si>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</si>
  <si>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</si>
  <si>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</si>
  <si>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</si>
  <si>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</si>
  <si>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</si>
  <si>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</si>
  <si>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</si>
  <si>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</si>
  <si>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</si>
  <si>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</si>
  <si>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</si>
  <si>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</si>
  <si>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</si>
  <si>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</si>
  <si>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</si>
  <si>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</si>
  <si>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</si>
  <si>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</si>
  <si>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</si>
  <si>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</si>
  <si>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</si>
  <si>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</si>
  <si>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</si>
  <si>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</si>
  <si>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</si>
  <si>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</si>
  <si>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</si>
  <si>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</si>
  <si>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</si>
  <si>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</si>
  <si>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</si>
  <si>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</si>
  <si>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</si>
  <si>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</si>
  <si>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</si>
  <si>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</si>
  <si>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</si>
  <si>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</si>
  <si>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</si>
  <si>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</si>
  <si>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</si>
  <si>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</si>
  <si>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</si>
  <si>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</si>
  <si>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</si>
  <si>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</si>
  <si>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</si>
  <si>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</si>
  <si>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</si>
  <si>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</si>
  <si>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</si>
  <si>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</si>
  <si>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</si>
  <si>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</si>
  <si>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</si>
  <si>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</si>
  <si>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</si>
  <si>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</si>
  <si>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</si>
  <si>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</si>
  <si>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</si>
  <si>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</si>
  <si>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</si>
  <si>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</si>
  <si>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</si>
  <si>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</si>
  <si>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</si>
  <si>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</si>
  <si>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</si>
  <si>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</si>
  <si>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</si>
  <si>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</si>
  <si>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</si>
  <si>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</si>
  <si>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</si>
  <si>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</si>
  <si>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</si>
  <si>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</si>
  <si>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</si>
  <si>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</si>
  <si>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</si>
  <si>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</si>
  <si>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</si>
  <si>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</si>
  <si>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</si>
  <si>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</si>
  <si>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</si>
  <si>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</si>
  <si>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</si>
  <si>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</si>
  <si>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</si>
  <si>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</si>
  <si>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</si>
  <si>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</si>
  <si>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</si>
  <si>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</si>
  <si>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</si>
  <si>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</si>
  <si>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</si>
  <si>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</si>
  <si>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</si>
  <si>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</si>
  <si>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</si>
  <si>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</si>
  <si>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</si>
  <si>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Projekt</t>
  </si>
  <si>
    <t>parz nr</t>
  </si>
  <si>
    <t>Alt: Abfrage Zürich JA, dann 1, sonst 0; Neu: immer 1</t>
  </si>
  <si>
    <t>Adresse</t>
  </si>
  <si>
    <t>mop-nr</t>
  </si>
  <si>
    <t>AN/Möglich</t>
  </si>
  <si>
    <t>Lau</t>
  </si>
  <si>
    <t>G2 2028</t>
  </si>
  <si>
    <t>G1 2028</t>
  </si>
  <si>
    <t>G3 2028</t>
  </si>
  <si>
    <t>G4 2028</t>
  </si>
  <si>
    <t>G5 2028</t>
  </si>
  <si>
    <t>G6 2028</t>
  </si>
  <si>
    <t>G7 2028</t>
  </si>
  <si>
    <t>Standardwerte SIA-M 2024 (2022)</t>
  </si>
  <si>
    <t>Fehlt:</t>
  </si>
  <si>
    <t>Empfang Lobby</t>
  </si>
  <si>
    <t>Schalterhalle Empfang</t>
  </si>
  <si>
    <t>Küche zu Restaurant</t>
  </si>
  <si>
    <t>Küche zu Selbsbedienungsrestaurant</t>
  </si>
  <si>
    <t>Vorstellungsraum</t>
  </si>
  <si>
    <t>in 2015</t>
  </si>
  <si>
    <t>Schwimmhalle</t>
  </si>
  <si>
    <t>Verkehrsfläche</t>
  </si>
  <si>
    <t>Verkehrsfläche 24h</t>
  </si>
  <si>
    <t>Treppenhaus</t>
  </si>
  <si>
    <t>Nebenraum</t>
  </si>
  <si>
    <t>Küche, Teeküche</t>
  </si>
  <si>
    <t>WC, Bad, Dusche</t>
  </si>
  <si>
    <t>WC</t>
  </si>
  <si>
    <t>Garderobe, Dusche</t>
  </si>
  <si>
    <t>Parkhaus</t>
  </si>
  <si>
    <t>Wasch- und Trockenraum</t>
  </si>
  <si>
    <t>Kühlraum</t>
  </si>
  <si>
    <t>Serverraum</t>
  </si>
  <si>
    <t>GewTag</t>
  </si>
  <si>
    <t>GewTagNacht</t>
  </si>
  <si>
    <t>das Feld Wärmeinseleffekt darf nur auftauchen bei: 2035 &amp; ZH und BS/BE/PUY/GVE</t>
  </si>
  <si>
    <t>Kontrollfeld</t>
  </si>
  <si>
    <t>n</t>
  </si>
  <si>
    <t>ja</t>
  </si>
  <si>
    <t>maximale Raumspeicherfähigkeit</t>
  </si>
  <si>
    <t>(neu mit Version 2023)</t>
  </si>
  <si>
    <t>Automatisierung des Sonnenschutzes gemäss SIA 380/2, Abschn. 3.2.3.1 &amp; 7.1.2</t>
  </si>
  <si>
    <t>Kühlung gemäss SIA 380/2, Abschn. 3.2.3.1</t>
  </si>
  <si>
    <t>Automatisation de la protection solaire selon la norme SIA 380/2, paragraphes 3.2.3.1 &amp; 7.1.2</t>
  </si>
  <si>
    <t>Refroidissement selon SIA 380/2 § 3.2.3.1</t>
  </si>
  <si>
    <t>Automazione della protezione solare secondo SIA 380/2. cpv. 3.2.3.1 &amp; 7.1.2</t>
  </si>
  <si>
    <t>Raffreddamento secondo SIA 380/2, cpv. 3.2.3.1</t>
  </si>
  <si>
    <t>Alles ausblenden bei Wohnnutzung oder Leer</t>
  </si>
  <si>
    <t>Minergie Nachweis SoWs Variante 2, Version 2023.2</t>
  </si>
  <si>
    <t>Justificatif Minergie pour la protection thermique estivale, Variante 2, Version 2023.2</t>
  </si>
  <si>
    <t>Verifica protezione termica estiva Minergie, Variante 2, versione 2023.2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</si>
</sst>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4"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
      <sz val="10"/>
      <color theme="1"/>
      <name val="Arial"/>
      <family val="2"/>
      <charset val="1"/>
    </font>
    <font>
      <sz val="10"/>
      <color theme="0" tint="-0.499984740745262"/>
      <name val="Arial"/>
      <family val="2"/>
      <charset val="1"/>
    </font>
    <font>
      <b/>
      <sz val="10"/>
      <color theme="0" tint="-0.499984740745262"/>
      <name val="Arial"/>
      <family val="2"/>
    </font>
    <font>
      <sz val="10"/>
      <color rgb="FF66FF99"/>
      <name val="Arial"/>
      <family val="2"/>
      <charset val="1"/>
    </font>
  </fonts>
  <fills count="30">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FF99"/>
        <bgColor indexed="64"/>
      </patternFill>
    </fill>
    <fill>
      <patternFill patternType="solid">
        <fgColor rgb="FFFFCC66"/>
        <bgColor indexed="64"/>
      </patternFill>
    </fill>
    <fill>
      <patternFill patternType="solid">
        <fgColor rgb="FFFFC000"/>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50">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Font="1" applyAlignment="1" applyProtection="1">
      <alignment horizontal="right"/>
      <protection hidden="1"/>
    </xf>
    <xf numFmtId="171" fontId="69" fillId="0" borderId="0" xfId="0" applyNumberFormat="1" applyFont="1" applyAlignment="1" applyProtection="1">
      <alignment horizontal="center"/>
      <protection hidden="1"/>
    </xf>
    <xf numFmtId="0" fontId="9" fillId="0" borderId="7" xfId="0" applyFont="1" applyBorder="1"/>
    <xf numFmtId="0" fontId="9" fillId="0" borderId="0" xfId="0" applyFo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173" fontId="21" fillId="0" borderId="0" xfId="0" applyNumberFormat="1" applyFont="1" applyAlignment="1">
      <alignment horizontal="center" vertical="center"/>
    </xf>
    <xf numFmtId="0" fontId="3" fillId="0" borderId="6" xfId="0" applyFont="1" applyBorder="1" applyAlignment="1">
      <alignment vertical="center"/>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10" fillId="0" borderId="9" xfId="0" applyFont="1" applyBorder="1" applyAlignment="1" applyProtection="1">
      <alignment horizontal="center"/>
      <protection hidden="1"/>
    </xf>
    <xf numFmtId="0" fontId="70" fillId="0" borderId="0" xfId="0" applyFont="1" applyAlignment="1" applyProtection="1">
      <alignment horizontal="center"/>
      <protection hidden="1"/>
    </xf>
    <xf numFmtId="0" fontId="5" fillId="12" borderId="0" xfId="0" applyFont="1" applyFill="1" applyAlignment="1" applyProtection="1">
      <alignment horizontal="center"/>
      <protection hidden="1"/>
    </xf>
    <xf numFmtId="0" fontId="3" fillId="27" borderId="0" xfId="0" applyFont="1" applyFill="1" applyAlignment="1" applyProtection="1">
      <alignment horizontal="center"/>
      <protection hidden="1"/>
    </xf>
    <xf numFmtId="0" fontId="3" fillId="28" borderId="0" xfId="0" applyFont="1" applyFill="1" applyAlignment="1" applyProtection="1">
      <alignment horizontal="center"/>
      <protection hidden="1"/>
    </xf>
    <xf numFmtId="0" fontId="70" fillId="2" borderId="0" xfId="0" applyFont="1" applyFill="1" applyAlignment="1" applyProtection="1">
      <alignment horizontal="center"/>
      <protection hidden="1"/>
    </xf>
    <xf numFmtId="2" fontId="68" fillId="0" borderId="9" xfId="0" applyNumberFormat="1" applyFont="1" applyBorder="1" applyAlignment="1" applyProtection="1">
      <alignment horizontal="center" vertical="top"/>
      <protection hidden="1"/>
    </xf>
    <xf numFmtId="170" fontId="68" fillId="0" borderId="9" xfId="0" applyNumberFormat="1" applyFont="1" applyBorder="1" applyAlignment="1" applyProtection="1">
      <alignment horizontal="center" vertical="top"/>
      <protection hidden="1"/>
    </xf>
    <xf numFmtId="0" fontId="9" fillId="12" borderId="0" xfId="0" applyFont="1" applyFill="1" applyAlignment="1" applyProtection="1">
      <alignment horizontal="center"/>
      <protection hidden="1"/>
    </xf>
    <xf numFmtId="0" fontId="9" fillId="26" borderId="0" xfId="0" applyFont="1" applyFill="1" applyAlignment="1" applyProtection="1">
      <alignment horizontal="center"/>
      <protection hidden="1"/>
    </xf>
    <xf numFmtId="0" fontId="0" fillId="7" borderId="9" xfId="0" applyFill="1" applyBorder="1" applyProtection="1">
      <protection hidden="1"/>
    </xf>
    <xf numFmtId="171" fontId="3" fillId="6" borderId="0" xfId="0" applyNumberFormat="1" applyFont="1" applyFill="1" applyAlignment="1" applyProtection="1">
      <alignment horizontal="center"/>
      <protection hidden="1"/>
    </xf>
    <xf numFmtId="0" fontId="3" fillId="12" borderId="0" xfId="0" applyFont="1" applyFill="1" applyAlignment="1" applyProtection="1">
      <alignment horizontal="center"/>
      <protection hidden="1"/>
    </xf>
    <xf numFmtId="0" fontId="3" fillId="29" borderId="0" xfId="0" applyFont="1" applyFill="1" applyAlignment="1" applyProtection="1">
      <alignment horizontal="center"/>
      <protection hidden="1"/>
    </xf>
    <xf numFmtId="0" fontId="3" fillId="7" borderId="0" xfId="0" applyFont="1" applyFill="1" applyProtection="1">
      <protection hidden="1"/>
    </xf>
    <xf numFmtId="0" fontId="10" fillId="7" borderId="0" xfId="0" applyFont="1" applyFill="1" applyProtection="1">
      <protection hidden="1"/>
    </xf>
    <xf numFmtId="2" fontId="3" fillId="7" borderId="0" xfId="0" applyNumberFormat="1" applyFont="1" applyFill="1" applyProtection="1">
      <protection hidden="1"/>
    </xf>
    <xf numFmtId="0" fontId="71" fillId="7" borderId="0" xfId="0" applyFont="1" applyFill="1" applyAlignment="1" applyProtection="1">
      <alignment horizontal="center"/>
      <protection hidden="1"/>
    </xf>
    <xf numFmtId="2" fontId="71" fillId="7" borderId="0" xfId="0" applyNumberFormat="1" applyFont="1" applyFill="1" applyProtection="1">
      <protection hidden="1"/>
    </xf>
    <xf numFmtId="2" fontId="72" fillId="7" borderId="0" xfId="0" applyNumberFormat="1" applyFont="1" applyFill="1" applyProtection="1">
      <protection hidden="1"/>
    </xf>
    <xf numFmtId="0" fontId="73" fillId="0" borderId="0" xfId="0" applyFont="1" applyAlignment="1" applyProtection="1">
      <alignment horizontal="center"/>
      <protection hidden="1"/>
    </xf>
    <xf numFmtId="171" fontId="0" fillId="0" borderId="9" xfId="0" applyNumberFormat="1" applyBorder="1" applyProtection="1">
      <protection hidden="1"/>
    </xf>
    <xf numFmtId="0" fontId="9" fillId="27" borderId="0" xfId="0" applyFont="1" applyFill="1" applyAlignment="1" applyProtection="1">
      <alignment horizontal="center"/>
      <protection hidden="1"/>
    </xf>
    <xf numFmtId="0" fontId="3" fillId="25" borderId="0" xfId="0" applyFont="1" applyFill="1" applyAlignment="1" applyProtection="1">
      <alignment horizontal="center"/>
      <protection hidden="1"/>
    </xf>
    <xf numFmtId="0" fontId="9" fillId="25" borderId="0" xfId="0" applyFont="1" applyFill="1" applyAlignment="1" applyProtection="1">
      <alignment horizontal="center"/>
      <protection hidden="1"/>
    </xf>
    <xf numFmtId="0" fontId="3" fillId="26" borderId="0" xfId="0" applyFont="1" applyFill="1" applyAlignment="1" applyProtection="1">
      <alignment horizontal="center"/>
      <protection hidden="1"/>
    </xf>
    <xf numFmtId="0" fontId="9" fillId="28" borderId="0" xfId="0" applyFont="1" applyFill="1" applyAlignment="1" applyProtection="1">
      <alignment horizontal="center"/>
      <protection hidden="1"/>
    </xf>
    <xf numFmtId="171" fontId="9" fillId="6" borderId="0" xfId="0" applyNumberFormat="1" applyFont="1" applyFill="1" applyAlignment="1" applyProtection="1">
      <alignment horizontal="center"/>
      <protection hidden="1"/>
    </xf>
    <xf numFmtId="0" fontId="10" fillId="0" borderId="8" xfId="0" applyFont="1" applyBorder="1" applyAlignment="1" applyProtection="1">
      <alignment horizontal="center"/>
      <protection hidden="1"/>
    </xf>
    <xf numFmtId="0" fontId="9" fillId="0" borderId="7" xfId="0" applyFont="1" applyBorder="1" applyAlignment="1">
      <alignment horizontal="left" indent="1"/>
    </xf>
    <xf numFmtId="0" fontId="9" fillId="0" borderId="0" xfId="0" applyFont="1" applyAlignment="1">
      <alignment horizontal="left" indent="1"/>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0" borderId="7" xfId="0" applyFont="1" applyBorder="1" applyAlignment="1">
      <alignment horizontal="left"/>
    </xf>
    <xf numFmtId="0" fontId="21" fillId="0" borderId="0" xfId="0" applyFont="1" applyAlignment="1">
      <alignment horizontal="left"/>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35"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3" fillId="0" borderId="9" xfId="0" applyFont="1" applyBorder="1" applyAlignment="1" applyProtection="1">
      <alignment horizontal="left"/>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164" fontId="7" fillId="0" borderId="0" xfId="1" applyFont="1" applyAlignment="1" applyProtection="1">
      <alignment horizontal="center" vertical="center"/>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164" fontId="16" fillId="0" borderId="0" xfId="1" applyFont="1" applyAlignment="1" applyProtection="1">
      <alignment horizontal="center" vertical="center"/>
      <protection hidden="1"/>
    </xf>
    <xf numFmtId="164" fontId="7" fillId="0" borderId="7" xfId="1" applyFont="1" applyBorder="1" applyAlignment="1" applyProtection="1">
      <alignment horizontal="center" vertical="center" wrapText="1"/>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cellXfs>
  <cellStyles count="13">
    <cellStyle name="Normal 2" xfId="3"/>
    <cellStyle name="Normal 3" xfId="4"/>
    <cellStyle name="Percent 2" xfId="2"/>
    <cellStyle name="Prozent" xfId="10" builtinId="5"/>
    <cellStyle name="Prozent 2" xfId="5"/>
    <cellStyle name="Prozent 3" xfId="6"/>
    <cellStyle name="Standard" xfId="0" builtinId="0"/>
    <cellStyle name="Standard 2" xfId="1"/>
    <cellStyle name="Standard 2 2" xfId="7"/>
    <cellStyle name="Standard 2 2 2" xfId="8"/>
    <cellStyle name="Standard 3" xfId="9"/>
    <cellStyle name="Standard 4" xfId="11"/>
    <cellStyle name="Standard 5" xfId="12"/>
  </cellStyles>
  <dxfs count="289">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66FF99"/>
      <color rgb="FFB3DBFF"/>
      <color rgb="FFFFFF99"/>
      <color rgb="FF99FF99"/>
      <color rgb="FFFFCC66"/>
      <color rgb="FFCCFFCC"/>
      <color rgb="FFFF9FB4"/>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226712</xdr:colOff>
      <xdr:row>4</xdr:row>
      <xdr:rowOff>75876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218207</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220872</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238607</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ietrich Christian" id="{B3B94871-A3F5-4664-A470-249F01CFBF1E}" userId="S::C.Dietrich@gae.ch::27b26a05-2fd3-44fc-9f55-c7388b991acd"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12" dT="2023-02-14T16:44:01.15" personId="{B3B94871-A3F5-4664-A470-249F01CFBF1E}" id="{CA2BFE2D-55E6-40EB-B0C9-A5EF4DCF6880}">
    <text>=WENN(UND(CALC_1!CK32=1;J11=2035);1;0)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B86"/>
  <sheetViews>
    <sheetView showGridLines="0" tabSelected="1" view="pageBreakPreview" topLeftCell="A2" zoomScale="110" zoomScaleNormal="55" zoomScaleSheetLayoutView="110" workbookViewId="0">
      <selection activeCell="D7" sqref="D7:F7"/>
    </sheetView>
  </sheetViews>
  <sheetFormatPr baseColWidth="10" defaultColWidth="10.85546875" defaultRowHeight="12.75" zeroHeight="1" x14ac:dyDescent="0.2"/>
  <cols>
    <col min="1" max="1" width="4.140625" customWidth="1"/>
    <col min="2" max="8" width="12.5703125" customWidth="1"/>
    <col min="9" max="9" width="13.5703125" customWidth="1"/>
    <col min="10" max="10" width="11.5703125" customWidth="1"/>
    <col min="11" max="11" width="1.42578125" customWidth="1"/>
    <col min="12" max="28" width="10.85546875" hidden="1" customWidth="1"/>
    <col min="29" max="39" width="10.85546875" customWidth="1"/>
  </cols>
  <sheetData>
    <row r="1" spans="1:20" ht="8.1" hidden="1" customHeight="1" x14ac:dyDescent="0.2">
      <c r="A1" s="104">
        <v>3.5</v>
      </c>
      <c r="B1" s="104">
        <v>12</v>
      </c>
      <c r="C1" s="104">
        <v>12</v>
      </c>
      <c r="D1" s="104">
        <v>12</v>
      </c>
      <c r="E1" s="104">
        <v>12</v>
      </c>
      <c r="F1" s="104">
        <v>12</v>
      </c>
      <c r="G1" s="104">
        <v>12</v>
      </c>
      <c r="H1" s="104">
        <v>12</v>
      </c>
      <c r="I1" s="104">
        <v>13</v>
      </c>
      <c r="J1" s="104">
        <v>11</v>
      </c>
      <c r="K1" s="104">
        <v>2</v>
      </c>
      <c r="L1" s="104"/>
      <c r="M1" s="104"/>
    </row>
    <row r="2" spans="1:20" ht="9.9499999999999993" customHeight="1" x14ac:dyDescent="0.2">
      <c r="J2" s="60" t="str">
        <f>Nachweisblatt_Raum.1!M2</f>
        <v>Minergie Nachweis SoWs Variante 2, Version 2023.2</v>
      </c>
    </row>
    <row r="3" spans="1:20" ht="18" customHeight="1" x14ac:dyDescent="0.2">
      <c r="B3" s="65"/>
      <c r="C3" s="66"/>
      <c r="D3" s="66"/>
      <c r="E3" s="66"/>
      <c r="F3" s="75"/>
      <c r="G3" s="835" t="str">
        <f>Sprache!D5</f>
        <v>Minergie Nachweis Sommerlicher Wärmeschutz
Variante 2</v>
      </c>
      <c r="H3" s="835"/>
      <c r="I3" s="835"/>
      <c r="J3" s="836"/>
    </row>
    <row r="4" spans="1:20" ht="18" customHeight="1" x14ac:dyDescent="0.2">
      <c r="B4" s="69"/>
      <c r="F4" s="59"/>
      <c r="G4" s="837"/>
      <c r="H4" s="837"/>
      <c r="I4" s="837"/>
      <c r="J4" s="838"/>
      <c r="M4">
        <v>123456789</v>
      </c>
    </row>
    <row r="5" spans="1:20" ht="18" customHeight="1" x14ac:dyDescent="0.2">
      <c r="B5" s="70"/>
      <c r="C5" s="42"/>
      <c r="D5" s="42"/>
      <c r="E5" s="42"/>
      <c r="F5" s="232" t="str">
        <f>Sprache!D10</f>
        <v xml:space="preserve"> </v>
      </c>
      <c r="G5" s="717" t="str">
        <f>Sprache!D6</f>
        <v>Bauliche Grundanforderungen und Komfort</v>
      </c>
      <c r="H5" s="42"/>
      <c r="I5" s="233"/>
      <c r="J5" s="71"/>
    </row>
    <row r="6" spans="1:20" ht="6" customHeight="1" x14ac:dyDescent="0.2"/>
    <row r="7" spans="1:20" x14ac:dyDescent="0.2">
      <c r="A7" t="s">
        <v>407</v>
      </c>
      <c r="B7" s="65" t="str">
        <f>Sprache!D11</f>
        <v>Projektname:</v>
      </c>
      <c r="C7" s="234"/>
      <c r="D7" s="839" t="s">
        <v>18156</v>
      </c>
      <c r="E7" s="839"/>
      <c r="F7" s="839"/>
      <c r="G7" s="235" t="str">
        <f>Sprache!D15</f>
        <v>Parz.-Nr.:</v>
      </c>
      <c r="H7" s="151" t="s">
        <v>18157</v>
      </c>
      <c r="I7" s="236" t="str">
        <f>Sprache!D17</f>
        <v>MOP - Nr.:</v>
      </c>
      <c r="J7" s="150" t="s">
        <v>18160</v>
      </c>
      <c r="S7" t="s">
        <v>18122</v>
      </c>
    </row>
    <row r="8" spans="1:20" x14ac:dyDescent="0.2">
      <c r="A8" t="s">
        <v>408</v>
      </c>
      <c r="B8" s="70" t="str">
        <f>Sprache!D13</f>
        <v>Gebäudeadresse:</v>
      </c>
      <c r="C8" s="42"/>
      <c r="D8" s="841" t="s">
        <v>18159</v>
      </c>
      <c r="E8" s="842"/>
      <c r="F8" s="842"/>
      <c r="G8" s="842"/>
      <c r="H8" s="842"/>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68" t="str">
        <f>Sprache!D19</f>
        <v>Gebäudedaten</v>
      </c>
      <c r="C11" s="769"/>
      <c r="D11" s="63" t="str">
        <f>Sprache!D27</f>
        <v>Klimastation:</v>
      </c>
      <c r="E11" s="239"/>
      <c r="F11" s="843"/>
      <c r="G11" s="844"/>
      <c r="I11" s="780" t="str">
        <f>Sprache!D20</f>
        <v>Klimadaten</v>
      </c>
      <c r="J11" s="770">
        <v>2035</v>
      </c>
      <c r="M11" t="e">
        <f>CALC_1!I331</f>
        <v>#N/A</v>
      </c>
      <c r="S11" s="120">
        <f>IF(ISBLANK(F11),0,1)</f>
        <v>0</v>
      </c>
      <c r="T11" s="120" t="s">
        <v>18158</v>
      </c>
    </row>
    <row r="12" spans="1:20" x14ac:dyDescent="0.2">
      <c r="A12" t="s">
        <v>474</v>
      </c>
      <c r="B12" s="286"/>
      <c r="C12" s="287"/>
      <c r="D12" s="63" t="str">
        <f>Sprache!D106</f>
        <v>Lage des Projektes:</v>
      </c>
      <c r="E12" s="239"/>
      <c r="F12" s="843"/>
      <c r="G12" s="844"/>
      <c r="J12" s="771"/>
      <c r="S12">
        <f>IF(AND(CALC_1!CK32=1,J11=2035),1,0)</f>
        <v>0</v>
      </c>
      <c r="T12" t="s">
        <v>18193</v>
      </c>
    </row>
    <row r="13" spans="1:20" x14ac:dyDescent="0.2">
      <c r="A13" t="s">
        <v>17462</v>
      </c>
      <c r="B13" s="286"/>
      <c r="C13" s="287"/>
      <c r="D13" s="63" t="str">
        <f>Sprache!D107</f>
        <v>Lage in Föhngebiet:</v>
      </c>
      <c r="E13" s="239"/>
      <c r="F13" s="716"/>
      <c r="I13" s="780" t="str">
        <f>Sprache!D21</f>
        <v>Wärmeinseleffekt</v>
      </c>
      <c r="J13" s="770" t="s">
        <v>302</v>
      </c>
      <c r="M13" s="120" t="s">
        <v>17496</v>
      </c>
      <c r="S13">
        <f>S11*S12</f>
        <v>0</v>
      </c>
      <c r="T13" t="s">
        <v>18144</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1</v>
      </c>
      <c r="T15">
        <f>S13*S15</f>
        <v>0</v>
      </c>
    </row>
    <row r="16" spans="1:20" ht="33" customHeight="1" x14ac:dyDescent="0.2">
      <c r="B16" s="840" t="str">
        <f>Sprache!D55</f>
        <v>Der Nachweis des sommerlichen Wärmeschutzes ist eine Selbstdeklaration des Antragstellers. Die Zertifizierungsstelle kann im Rahmen der Zertifizerung 
oder bei Stichproben detaillierte Unterlagen verlangen.</v>
      </c>
      <c r="C16" s="840"/>
      <c r="D16" s="840"/>
      <c r="E16" s="840"/>
      <c r="F16" s="840"/>
      <c r="G16" s="840"/>
      <c r="H16" s="840"/>
      <c r="I16" s="840"/>
      <c r="J16" s="840"/>
    </row>
    <row r="17" spans="2:19" x14ac:dyDescent="0.2">
      <c r="B17" s="595" t="str">
        <f>Sprache!D29</f>
        <v>Raumspezifische Eingaben erfolgen auf den Raumeingabeformularen</v>
      </c>
      <c r="C17" s="307"/>
      <c r="D17" s="307"/>
      <c r="E17" s="307"/>
      <c r="F17" s="307"/>
      <c r="G17" s="307"/>
      <c r="H17" s="307"/>
      <c r="I17" s="307"/>
      <c r="J17" s="307"/>
    </row>
    <row r="18" spans="2:19" x14ac:dyDescent="0.2">
      <c r="B18" s="595"/>
      <c r="C18" s="307"/>
      <c r="D18" s="307"/>
      <c r="E18" s="307"/>
      <c r="F18" s="307"/>
      <c r="G18" s="307"/>
      <c r="H18" s="307"/>
      <c r="I18" s="307"/>
      <c r="J18" s="307"/>
    </row>
    <row r="19" spans="2:19" x14ac:dyDescent="0.2">
      <c r="B19" s="595" t="str">
        <f>Sprache!D45</f>
        <v>A_NGF</v>
      </c>
      <c r="C19" s="595" t="str">
        <f>Sprache!D22</f>
        <v>Nettogeschossfläche des relevanten Raumes oder Teile davon; maximal zulässige Raumtiefe 2.5 mal die lichte Raumhöhe</v>
      </c>
      <c r="D19" s="307"/>
      <c r="E19" s="307"/>
      <c r="F19" s="307"/>
      <c r="G19" s="307"/>
      <c r="H19" s="307"/>
      <c r="I19" s="307"/>
      <c r="J19" s="307"/>
    </row>
    <row r="20" spans="2:19" ht="5.0999999999999996" customHeight="1" x14ac:dyDescent="0.2">
      <c r="B20" s="595"/>
      <c r="C20" s="595"/>
      <c r="D20" s="307"/>
      <c r="E20" s="307"/>
      <c r="F20" s="307"/>
      <c r="G20" s="307"/>
      <c r="H20" s="307"/>
      <c r="I20" s="307"/>
      <c r="J20" s="307"/>
    </row>
    <row r="21" spans="2:19" x14ac:dyDescent="0.2">
      <c r="B21" s="595" t="str">
        <f>Sprache!D63</f>
        <v>C_R / A_NGF</v>
      </c>
      <c r="C21" s="595" t="str">
        <f>Sprache!D23</f>
        <v>Auf die Nettogeschossfläche des zu betrachtenden Raumes bezogene, wirksame Wärmespeicherkapazität</v>
      </c>
      <c r="D21" s="307"/>
      <c r="E21" s="307"/>
      <c r="F21" s="307"/>
      <c r="G21" s="307"/>
      <c r="H21" s="307"/>
      <c r="I21" s="307"/>
      <c r="J21" s="307"/>
      <c r="R21">
        <f>F11</f>
        <v>0</v>
      </c>
      <c r="S21">
        <f>IF(ISBLANK(R21),1,0)</f>
        <v>0</v>
      </c>
    </row>
    <row r="22" spans="2:19" ht="5.0999999999999996" customHeight="1" x14ac:dyDescent="0.2">
      <c r="B22" s="595"/>
      <c r="C22" s="595"/>
      <c r="D22" s="307"/>
      <c r="E22" s="307"/>
      <c r="F22" s="307"/>
      <c r="G22" s="307"/>
      <c r="H22" s="307"/>
      <c r="I22" s="307"/>
      <c r="J22" s="307"/>
    </row>
    <row r="23" spans="2:19" x14ac:dyDescent="0.2">
      <c r="B23" s="595" t="str">
        <f>Sprache!D89</f>
        <v>A_G / A_NGF</v>
      </c>
      <c r="C23" s="595" t="str">
        <f>Sprache!D24</f>
        <v>Auf die Nettogeschossfläche des zu betrachtenden Raumes bezogene Glasflächenanteil = Glasflächenzahl z_g</v>
      </c>
      <c r="D23" s="307"/>
      <c r="E23" s="307"/>
      <c r="F23" s="307"/>
      <c r="G23" s="307"/>
      <c r="H23" s="307"/>
      <c r="I23" s="307"/>
      <c r="J23" s="307"/>
      <c r="S23">
        <f>IF(NOT(ISBLANK(R21)),1,0)</f>
        <v>1</v>
      </c>
    </row>
    <row r="24" spans="2:19" x14ac:dyDescent="0.2">
      <c r="B24" s="307"/>
      <c r="C24" s="307"/>
      <c r="D24" s="307"/>
      <c r="E24" s="307"/>
      <c r="F24" s="307"/>
      <c r="G24" s="307"/>
      <c r="H24" s="307"/>
      <c r="I24" s="307"/>
      <c r="J24" s="307"/>
    </row>
    <row r="25" spans="2:19" ht="9.9499999999999993" customHeight="1" x14ac:dyDescent="0.2">
      <c r="B25" s="596"/>
      <c r="C25" s="485"/>
      <c r="D25" s="485"/>
      <c r="E25" s="485"/>
      <c r="F25" s="485"/>
      <c r="G25" s="485"/>
      <c r="H25" s="485"/>
      <c r="I25" s="485"/>
      <c r="J25" s="597"/>
    </row>
    <row r="26" spans="2:19" x14ac:dyDescent="0.2">
      <c r="B26" s="240" t="str">
        <f>Sprache!D31</f>
        <v>Zusammenfassung der nachgewiesenen Räume</v>
      </c>
      <c r="J26" s="61"/>
    </row>
    <row r="27" spans="2:19" x14ac:dyDescent="0.2">
      <c r="B27" s="69"/>
      <c r="J27" s="61"/>
    </row>
    <row r="28" spans="2:19" x14ac:dyDescent="0.2">
      <c r="B28" s="815" t="str">
        <f>Sprache!D33</f>
        <v>Raum 1</v>
      </c>
      <c r="C28" s="816"/>
      <c r="D28" s="241"/>
      <c r="E28" s="241"/>
      <c r="F28" s="241"/>
      <c r="G28" s="242" t="str">
        <f>B19</f>
        <v>A_NGF</v>
      </c>
      <c r="H28" s="242" t="str">
        <f>B21</f>
        <v>C_R / A_NGF</v>
      </c>
      <c r="I28" s="242" t="str">
        <f>B23</f>
        <v>A_G / A_NGF</v>
      </c>
      <c r="J28" s="243"/>
    </row>
    <row r="29" spans="2:19" ht="5.0999999999999996" customHeight="1" x14ac:dyDescent="0.2">
      <c r="B29" s="69"/>
      <c r="C29" s="63"/>
      <c r="D29" s="245"/>
      <c r="E29" s="245"/>
      <c r="F29" s="245"/>
      <c r="G29" s="245"/>
      <c r="H29" s="245"/>
      <c r="I29" s="245"/>
      <c r="J29" s="61"/>
    </row>
    <row r="30" spans="2:19" x14ac:dyDescent="0.2">
      <c r="B30" s="69"/>
      <c r="D30" s="245">
        <f>Nachweisblatt_Raum.1!E11</f>
        <v>0</v>
      </c>
      <c r="E30" s="245"/>
      <c r="F30" s="245"/>
      <c r="G30" s="252">
        <f>Nachweisblatt_Raum.1!L11</f>
        <v>1E-4</v>
      </c>
      <c r="H30" s="271">
        <f>Nachweisblatt_Raum.1!L23</f>
        <v>0</v>
      </c>
      <c r="I30" s="253">
        <f>Nachweisblatt_Raum.1!L36</f>
        <v>0</v>
      </c>
      <c r="J30" s="244"/>
    </row>
    <row r="31" spans="2:19" ht="5.0999999999999996" customHeight="1" x14ac:dyDescent="0.2">
      <c r="B31" s="69"/>
      <c r="C31" s="63"/>
      <c r="D31" s="245"/>
      <c r="E31" s="245"/>
      <c r="F31" s="245"/>
      <c r="G31" s="245"/>
      <c r="H31" s="245"/>
      <c r="I31" s="245"/>
      <c r="J31" s="61"/>
    </row>
    <row r="32" spans="2:19"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17" t="str">
        <f>Sprache!D86</f>
        <v>Glasflächenanteil an Gesamtglasfläche</v>
      </c>
      <c r="E34" s="817"/>
      <c r="F34" s="817"/>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Nutzung</v>
      </c>
      <c r="E36" s="245"/>
      <c r="F36" s="245">
        <f>Nachweisblatt_Raum.1!D94</f>
        <v>0</v>
      </c>
      <c r="H36" s="245"/>
      <c r="I36" s="245"/>
      <c r="J36" s="246"/>
      <c r="M36" s="120" t="s">
        <v>482</v>
      </c>
    </row>
    <row r="37" spans="1:13" x14ac:dyDescent="0.2">
      <c r="B37" s="69"/>
      <c r="D37" s="245" t="str">
        <f>Sprache!D162</f>
        <v>Sommerstrategie</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Bauliche Grundanforderungen eingehalten</v>
      </c>
      <c r="E39" s="245"/>
      <c r="F39" s="245"/>
      <c r="G39" s="659"/>
      <c r="H39" s="832" t="e">
        <f>Nachweisblatt_Raum.1!L90</f>
        <v>#N/A</v>
      </c>
      <c r="I39" s="819"/>
      <c r="J39" s="246"/>
    </row>
    <row r="40" spans="1:13" x14ac:dyDescent="0.2">
      <c r="A40" t="s">
        <v>17381</v>
      </c>
      <c r="B40" s="69"/>
      <c r="C40" s="63"/>
      <c r="D40" s="245" t="str">
        <f>Sprache!D38</f>
        <v>Anforderungen an den sommerlichen Komfort eingehalten</v>
      </c>
      <c r="E40" s="245"/>
      <c r="F40" s="245"/>
      <c r="G40" s="659"/>
      <c r="H40" s="833" t="e">
        <f>IF(Nachweisblatt_Raum.1!Z98=1,Sprache!D25,Nachweisblatt_Raum.1!K98)</f>
        <v>#N/A</v>
      </c>
      <c r="I40" s="833"/>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15" t="str">
        <f>Sprache!D34</f>
        <v>Raum 2</v>
      </c>
      <c r="C43" s="816"/>
      <c r="D43" s="245"/>
      <c r="E43" s="245"/>
      <c r="F43" s="245"/>
      <c r="G43" s="242" t="str">
        <f>G28</f>
        <v>A_NGF</v>
      </c>
      <c r="H43" s="242" t="str">
        <f>H28</f>
        <v>C_R / A_NGF</v>
      </c>
      <c r="I43" s="242" t="str">
        <f>I28</f>
        <v>A_G / A_NGF</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1E-3</v>
      </c>
      <c r="H45" s="271">
        <f>Nachweisblatt_Raum.2!L23</f>
        <v>0</v>
      </c>
      <c r="I45" s="253">
        <f>Nachweisblatt_Raum.2!L36</f>
        <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Glasflächenanteil an Gesamtglasfläche</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Nutzung</v>
      </c>
      <c r="E51" s="245"/>
      <c r="F51" s="245">
        <f>Nachweisblatt_Raum.2!D94</f>
        <v>0</v>
      </c>
      <c r="G51" s="245"/>
      <c r="H51" s="245"/>
      <c r="I51" s="245"/>
      <c r="J51" s="246"/>
    </row>
    <row r="52" spans="1:10" x14ac:dyDescent="0.2">
      <c r="B52" s="69"/>
      <c r="D52" s="245" t="str">
        <f>D37</f>
        <v>Sommerstrategie</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17458</v>
      </c>
      <c r="B54" s="69"/>
      <c r="D54" s="245" t="str">
        <f>D39</f>
        <v>Bauliche Grundanforderungen eingehalten</v>
      </c>
      <c r="E54" s="245"/>
      <c r="F54" s="245"/>
      <c r="G54" s="245"/>
      <c r="H54" s="834" t="e">
        <f>Nachweisblatt_Raum.2!L90</f>
        <v>#N/A</v>
      </c>
      <c r="I54" s="834"/>
      <c r="J54" s="246"/>
    </row>
    <row r="55" spans="1:10" x14ac:dyDescent="0.2">
      <c r="A55" t="s">
        <v>17459</v>
      </c>
      <c r="B55" s="69"/>
      <c r="D55" s="245" t="str">
        <f>D40</f>
        <v>Anforderungen an den sommerlichen Komfort eingehalten</v>
      </c>
      <c r="E55" s="245"/>
      <c r="F55" s="245"/>
      <c r="G55" s="245"/>
      <c r="H55" s="833" t="e">
        <f>IF(Nachweisblatt_Raum.2!Z98=1,Sprache!D25,Nachweisblatt_Raum.2!K98)</f>
        <v>#N/A</v>
      </c>
      <c r="I55" s="833"/>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15" t="str">
        <f>Sprache!D35</f>
        <v>Raum 3</v>
      </c>
      <c r="C58" s="816"/>
      <c r="D58" s="245"/>
      <c r="E58" s="245"/>
      <c r="F58" s="245"/>
      <c r="G58" s="242" t="str">
        <f>G43</f>
        <v>A_NGF</v>
      </c>
      <c r="H58" s="242" t="str">
        <f>H43</f>
        <v>C_R / A_NGF</v>
      </c>
      <c r="I58" s="242" t="str">
        <f>I43</f>
        <v>A_G / A_NGF</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1E-3</v>
      </c>
      <c r="H60" s="271">
        <f>Nachweisblatt_Raum.3!L23</f>
        <v>0</v>
      </c>
      <c r="I60" s="253">
        <f>Nachweisblatt_Raum.3!L36</f>
        <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Glasflächenanteil an Gesamtglasfläche</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Nutzung</v>
      </c>
      <c r="E66" s="245"/>
      <c r="F66" s="245">
        <f>Nachweisblatt_Raum.3!D94</f>
        <v>0</v>
      </c>
      <c r="G66" s="245"/>
      <c r="H66" s="245"/>
      <c r="I66" s="245"/>
      <c r="J66" s="246"/>
    </row>
    <row r="67" spans="1:10" x14ac:dyDescent="0.2">
      <c r="B67" s="69"/>
      <c r="D67" s="245" t="str">
        <f>D52</f>
        <v>Sommerstrategie</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17460</v>
      </c>
      <c r="B69" s="69"/>
      <c r="D69" s="245" t="str">
        <f t="shared" ref="D69" si="1">D54</f>
        <v>Bauliche Grundanforderungen eingehalten</v>
      </c>
      <c r="E69" s="245"/>
      <c r="F69" s="245"/>
      <c r="G69" s="245"/>
      <c r="H69" s="818" t="e">
        <f>Nachweisblatt_Raum.3!L90</f>
        <v>#N/A</v>
      </c>
      <c r="I69" s="819"/>
      <c r="J69" s="246"/>
    </row>
    <row r="70" spans="1:10" x14ac:dyDescent="0.2">
      <c r="A70" t="s">
        <v>17461</v>
      </c>
      <c r="B70" s="69"/>
      <c r="D70" s="245" t="str">
        <f t="shared" ref="D70" si="2">D55</f>
        <v>Anforderungen an den sommerlichen Komfort eingehalten</v>
      </c>
      <c r="E70" s="245"/>
      <c r="F70" s="245"/>
      <c r="G70" s="245"/>
      <c r="H70" s="820" t="e">
        <f>IF(Nachweisblatt_Raum.3!Z98=1,Sprache!D25,Nachweisblatt_Raum.3!K98)</f>
        <v>#N/A</v>
      </c>
      <c r="I70" s="821"/>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Bemerkungen des Antragstellers / Projektbeteiligten</v>
      </c>
    </row>
    <row r="75" spans="1:10" x14ac:dyDescent="0.2">
      <c r="B75" s="823"/>
      <c r="C75" s="824"/>
      <c r="D75" s="824"/>
      <c r="E75" s="824"/>
      <c r="F75" s="824"/>
      <c r="G75" s="824"/>
      <c r="H75" s="824"/>
      <c r="I75" s="824"/>
      <c r="J75" s="825"/>
    </row>
    <row r="76" spans="1:10" x14ac:dyDescent="0.2">
      <c r="B76" s="826"/>
      <c r="C76" s="827"/>
      <c r="D76" s="827"/>
      <c r="E76" s="827"/>
      <c r="F76" s="827"/>
      <c r="G76" s="827"/>
      <c r="H76" s="827"/>
      <c r="I76" s="827"/>
      <c r="J76" s="828"/>
    </row>
    <row r="77" spans="1:10" x14ac:dyDescent="0.2">
      <c r="B77" s="826"/>
      <c r="C77" s="827"/>
      <c r="D77" s="827"/>
      <c r="E77" s="827"/>
      <c r="F77" s="827"/>
      <c r="G77" s="827"/>
      <c r="H77" s="827"/>
      <c r="I77" s="827"/>
      <c r="J77" s="828"/>
    </row>
    <row r="78" spans="1:10" x14ac:dyDescent="0.2">
      <c r="B78" s="826"/>
      <c r="C78" s="827"/>
      <c r="D78" s="827"/>
      <c r="E78" s="827"/>
      <c r="F78" s="827"/>
      <c r="G78" s="827"/>
      <c r="H78" s="827"/>
      <c r="I78" s="827"/>
      <c r="J78" s="828"/>
    </row>
    <row r="79" spans="1:10" x14ac:dyDescent="0.2">
      <c r="B79" s="826"/>
      <c r="C79" s="827"/>
      <c r="D79" s="827"/>
      <c r="E79" s="827"/>
      <c r="F79" s="827"/>
      <c r="G79" s="827"/>
      <c r="H79" s="827"/>
      <c r="I79" s="827"/>
      <c r="J79" s="828"/>
    </row>
    <row r="80" spans="1:10" x14ac:dyDescent="0.2">
      <c r="B80" s="826"/>
      <c r="C80" s="827"/>
      <c r="D80" s="827"/>
      <c r="E80" s="827"/>
      <c r="F80" s="827"/>
      <c r="G80" s="827"/>
      <c r="H80" s="827"/>
      <c r="I80" s="827"/>
      <c r="J80" s="828"/>
    </row>
    <row r="81" spans="2:10" x14ac:dyDescent="0.2">
      <c r="B81" s="826"/>
      <c r="C81" s="827"/>
      <c r="D81" s="827"/>
      <c r="E81" s="827"/>
      <c r="F81" s="827"/>
      <c r="G81" s="827"/>
      <c r="H81" s="827"/>
      <c r="I81" s="827"/>
      <c r="J81" s="828"/>
    </row>
    <row r="82" spans="2:10" x14ac:dyDescent="0.2">
      <c r="B82" s="826"/>
      <c r="C82" s="827"/>
      <c r="D82" s="827"/>
      <c r="E82" s="827"/>
      <c r="F82" s="827"/>
      <c r="G82" s="827"/>
      <c r="H82" s="827"/>
      <c r="I82" s="827"/>
      <c r="J82" s="828"/>
    </row>
    <row r="83" spans="2:10" x14ac:dyDescent="0.2">
      <c r="B83" s="826"/>
      <c r="C83" s="827"/>
      <c r="D83" s="827"/>
      <c r="E83" s="827"/>
      <c r="F83" s="827"/>
      <c r="G83" s="827"/>
      <c r="H83" s="827"/>
      <c r="I83" s="827"/>
      <c r="J83" s="828"/>
    </row>
    <row r="84" spans="2:10" x14ac:dyDescent="0.2">
      <c r="B84" s="826"/>
      <c r="C84" s="827"/>
      <c r="D84" s="827"/>
      <c r="E84" s="827"/>
      <c r="F84" s="827"/>
      <c r="G84" s="827"/>
      <c r="H84" s="827"/>
      <c r="I84" s="827"/>
      <c r="J84" s="828"/>
    </row>
    <row r="85" spans="2:10" ht="14.25" customHeight="1" x14ac:dyDescent="0.2">
      <c r="B85" s="829"/>
      <c r="C85" s="830"/>
      <c r="D85" s="830"/>
      <c r="E85" s="830"/>
      <c r="F85" s="830"/>
      <c r="G85" s="830"/>
      <c r="H85" s="830"/>
      <c r="I85" s="830"/>
      <c r="J85" s="831"/>
    </row>
    <row r="86" spans="2:10" ht="15.75" customHeight="1" x14ac:dyDescent="0.2">
      <c r="B86" s="822">
        <f ca="1">NOW()</f>
        <v>45170.389751967596</v>
      </c>
      <c r="C86" s="822"/>
    </row>
  </sheetData>
  <sheetProtection algorithmName="SHA-512" hashValue="iqx20XSSiDKMuhXwmrpp+1FFlDTsPpCqOcK/WRrxb8l8NGbFf1rAu94dbDAB1nTkPtMW6GGhnensEBe6bsFEAA==" saltValue="eycJSoAfhOlcuKxFpnCpfg==" spinCount="100000" sheet="1" objects="1" selectLockedCells="1"/>
  <mergeCells count="18">
    <mergeCell ref="G3:J4"/>
    <mergeCell ref="D7:F7"/>
    <mergeCell ref="B28:C28"/>
    <mergeCell ref="B43:C43"/>
    <mergeCell ref="B16:J16"/>
    <mergeCell ref="D8:H8"/>
    <mergeCell ref="F11:G11"/>
    <mergeCell ref="F12:G12"/>
    <mergeCell ref="B58:C58"/>
    <mergeCell ref="D34:F34"/>
    <mergeCell ref="H69:I69"/>
    <mergeCell ref="H70:I70"/>
    <mergeCell ref="B86:C86"/>
    <mergeCell ref="B75:J85"/>
    <mergeCell ref="H39:I39"/>
    <mergeCell ref="H40:I40"/>
    <mergeCell ref="H54:I54"/>
    <mergeCell ref="H55:I55"/>
  </mergeCells>
  <conditionalFormatting sqref="J11">
    <cfRule type="expression" dxfId="288" priority="11">
      <formula>$S$11=0</formula>
    </cfRule>
  </conditionalFormatting>
  <conditionalFormatting sqref="I11">
    <cfRule type="expression" dxfId="287" priority="10">
      <formula>$S$11=0</formula>
    </cfRule>
  </conditionalFormatting>
  <conditionalFormatting sqref="I13">
    <cfRule type="expression" dxfId="286" priority="9">
      <formula>$S$13=0</formula>
    </cfRule>
  </conditionalFormatting>
  <conditionalFormatting sqref="J13">
    <cfRule type="expression" dxfId="285" priority="8">
      <formula>$S$13=0</formula>
    </cfRule>
  </conditionalFormatting>
  <pageMargins left="0.59055118110236227" right="0.47244094488188981" top="0.55118110236220474" bottom="0.55118110236220474" header="0.51181102362204722" footer="0.39370078740157483"/>
  <pageSetup paperSize="9" scale="7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style="hair">
                  <color auto="1"/>
                </left>
                <right style="hair">
                  <color auto="1"/>
                </right>
                <bottom style="hair">
                  <color auto="1"/>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style="hair">
                  <color auto="1"/>
                </left>
                <right style="hair">
                  <color auto="1"/>
                </right>
                <bottom style="hair">
                  <color auto="1"/>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style="hair">
                  <color auto="1"/>
                </left>
                <right style="hair">
                  <color auto="1"/>
                </right>
                <bottom style="hair">
                  <color auto="1"/>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CALC_1!$B$36:$B$75</xm:f>
          </x14:formula1>
          <xm:sqref>F11</xm:sqref>
        </x14:dataValidation>
        <x14:dataValidation type="list" allowBlank="1" showInputMessage="1" showErrorMessage="1">
          <x14:formula1>
            <xm:f>CALC_1!$AR$82:$AR$85</xm:f>
          </x14:formula1>
          <xm:sqref>F12</xm:sqref>
        </x14:dataValidation>
        <x14:dataValidation type="list" allowBlank="1" showInputMessage="1" showErrorMessage="1">
          <x14:formula1>
            <xm:f>CALC_1!$X$80:$X$81</xm:f>
          </x14:formula1>
          <xm:sqref>F13 J13</xm:sqref>
        </x14:dataValidation>
        <x14:dataValidation type="list" allowBlank="1" showInputMessage="1" showErrorMessage="1">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FFC000"/>
  </sheetPr>
  <dimension ref="A1:AF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6" width="9.140625" hidden="1" customWidth="1"/>
    <col min="27" max="27" width="6.5703125" hidden="1" customWidth="1"/>
    <col min="28" max="32" width="9.140625" hidden="1" customWidth="1"/>
    <col min="33" max="16369" width="9.140625" customWidth="1"/>
    <col min="16370" max="16380" width="6.28515625" customWidth="1"/>
    <col min="16381" max="16384" width="9.140625"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c r="AA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Nachweisblatt Raum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284"/>
      <c r="G7" s="66"/>
      <c r="H7" s="783">
        <f>Projekteingaben!F11</f>
        <v>0</v>
      </c>
      <c r="I7" s="66"/>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285"/>
      <c r="G8" s="42"/>
      <c r="H8" s="906">
        <f>Projekteingaben!F12</f>
        <v>0</v>
      </c>
      <c r="I8" s="906"/>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1E-4</v>
      </c>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CALC_1!Q114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CALC_1!F131</f>
        <v>0</v>
      </c>
      <c r="G32" s="64"/>
      <c r="H32" s="117"/>
      <c r="I32" s="912">
        <f>CALC_1!J131</f>
        <v>0</v>
      </c>
      <c r="J32" s="64"/>
      <c r="K32" s="158"/>
      <c r="L32" s="912">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CALC_1!F132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Sonne.1.1a!K3</f>
        <v>0</v>
      </c>
      <c r="G38" s="45" t="str">
        <f>IF(AND(E31&gt;0,O38=1),"!","")</f>
        <v/>
      </c>
      <c r="H38" s="116"/>
      <c r="I38" s="855">
        <f>Sonne.1.2a!K3</f>
        <v>0</v>
      </c>
      <c r="J38" s="45" t="str">
        <f>IF(AND(H31&gt;0,P38=1),"!","")</f>
        <v/>
      </c>
      <c r="K38" s="116"/>
      <c r="L38" s="857">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Sonne.1.1a!K9</f>
        <v>0</v>
      </c>
      <c r="G40" s="45" t="str">
        <f>IF(AND(E31&gt;0,O39=1),"!","")</f>
        <v/>
      </c>
      <c r="H40" s="116"/>
      <c r="I40" s="855">
        <f>Sonne.1.2a!K9</f>
        <v>0</v>
      </c>
      <c r="J40" s="45" t="str">
        <f>IF(AND(H31&gt;0,P39=1),"!","")</f>
        <v/>
      </c>
      <c r="K40" s="116"/>
      <c r="L40" s="857">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Sonne.1.1a!K7</f>
        <v>0</v>
      </c>
      <c r="G42" s="45" t="str">
        <f>IF(AND(E31&gt;0,O40=1),"!","")</f>
        <v/>
      </c>
      <c r="H42" s="116"/>
      <c r="I42" s="855">
        <f>Sonne.1.2a!K7</f>
        <v>0</v>
      </c>
      <c r="J42" s="45" t="str">
        <f>IF(AND(H31&gt;0,P40=1),"!","")</f>
        <v/>
      </c>
      <c r="K42" s="116"/>
      <c r="L42" s="857">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t="s">
        <v>303</v>
      </c>
      <c r="F45" s="84"/>
      <c r="G45" s="63"/>
      <c r="H45" s="113" t="s">
        <v>303</v>
      </c>
      <c r="I45" s="84"/>
      <c r="J45" s="63"/>
      <c r="K45" s="113" t="s">
        <v>303</v>
      </c>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CALC_1!F197</f>
        <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str">
        <f>CALC_1!G197</f>
        <v/>
      </c>
      <c r="C52" s="77"/>
      <c r="D52" s="77"/>
      <c r="E52" s="77"/>
      <c r="F52" s="77"/>
      <c r="G52" s="77"/>
      <c r="H52" s="77"/>
      <c r="I52" s="77"/>
      <c r="J52" s="77"/>
      <c r="K52" s="146" t="str">
        <f>Sprache!D126</f>
        <v>g-total effektiv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CALC_1!F175</f>
        <v>#N/A</v>
      </c>
      <c r="M64" s="207"/>
      <c r="O64" s="184"/>
      <c r="P64" s="104" t="s">
        <v>17945</v>
      </c>
      <c r="Q64" s="104" t="s">
        <v>17946</v>
      </c>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CALC_1!P225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75"/>
      <c r="E93" s="782" t="str">
        <f>Sprache!D30</f>
        <v>Bewertung nur für Klimadaten bis 2035 möglich</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678"/>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M95" s="61"/>
      <c r="O95" s="184">
        <f>CALC_1!P309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781">
        <f>CALC_1!AD288</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59"/>
      <c r="I98" s="679" t="e">
        <f>CALC_1!L331</f>
        <v>#N/A</v>
      </c>
      <c r="J98" s="59"/>
      <c r="K98" s="895" t="e">
        <f>CALC_1!K331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t="s">
        <v>18151</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CALC_1!I345</f>
        <v>nicht erforderlich</v>
      </c>
      <c r="L102" s="904"/>
      <c r="M102" s="61"/>
      <c r="O102" s="184"/>
      <c r="P102" s="104"/>
      <c r="Q102" s="718">
        <f>IF(D94=0,1,0)</f>
        <v>1</v>
      </c>
      <c r="R102" s="719"/>
      <c r="S102" s="719" t="s">
        <v>17940</v>
      </c>
      <c r="T102" s="719"/>
      <c r="U102" s="169"/>
      <c r="V102" s="169"/>
      <c r="W102" s="169"/>
      <c r="X102" s="169"/>
      <c r="Y102" s="169"/>
      <c r="AA102">
        <v>15</v>
      </c>
    </row>
    <row r="103" spans="1:27" ht="19.899999999999999" customHeight="1" x14ac:dyDescent="0.2">
      <c r="A103" s="57" t="s">
        <v>18096</v>
      </c>
      <c r="B103" s="69"/>
      <c r="K103" s="905" t="str">
        <f>CALC_1!K352</f>
        <v/>
      </c>
      <c r="L103" s="905"/>
      <c r="M103" s="61"/>
      <c r="O103" s="184"/>
      <c r="P103" s="104"/>
      <c r="Q103" s="718">
        <f>IF(OR(D94=CALC_1!Z259,D94=CALC_1!Z260,D94=""),1,0)</f>
        <v>1</v>
      </c>
      <c r="R103" s="719"/>
      <c r="S103" s="719" t="s">
        <v>18205</v>
      </c>
      <c r="T103" s="719"/>
      <c r="U103" s="169"/>
      <c r="V103" s="169"/>
      <c r="W103" s="169"/>
      <c r="X103" s="169"/>
      <c r="Y103" s="169"/>
      <c r="AA103">
        <v>20</v>
      </c>
    </row>
    <row r="104" spans="1:27" ht="13.9" customHeight="1" x14ac:dyDescent="0.2">
      <c r="A104" s="57" t="s">
        <v>18092</v>
      </c>
      <c r="B104" s="69" t="str">
        <f>Sprache!D176</f>
        <v>Kühlung gemäss SIA 380/2, Abschn. 3.2.3.1</v>
      </c>
      <c r="K104" s="903" t="str">
        <f>CALC_1!K349</f>
        <v>nicht erforderlich</v>
      </c>
      <c r="L104" s="904"/>
      <c r="M104" s="61"/>
      <c r="O104" s="184"/>
      <c r="P104" s="104"/>
      <c r="Q104" s="718">
        <f>IF(D96=0,1,0)</f>
        <v>1</v>
      </c>
      <c r="R104" s="719"/>
      <c r="S104" s="719" t="s">
        <v>17941</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j1tRlSZhTwPN50zc33xRtwBAEMY5gi451aYmzsTz593drys8UL3bnRne0ZEN5S2F5qgfhPZOdCcQfw26R0fCsw==" saltValue="P+MiPHzrrtz38nUCNKzWeg==" spinCount="100000" sheet="1" objects="1" selectLockedCells="1"/>
  <mergeCells count="61">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s>
  <conditionalFormatting sqref="E56">
    <cfRule type="expression" dxfId="269" priority="84">
      <formula>$E$56&gt;$E$47</formula>
    </cfRule>
  </conditionalFormatting>
  <conditionalFormatting sqref="H56">
    <cfRule type="expression" dxfId="268" priority="80">
      <formula>$H$56&gt;$H$47</formula>
    </cfRule>
  </conditionalFormatting>
  <conditionalFormatting sqref="K56">
    <cfRule type="expression" dxfId="267" priority="76">
      <formula>$K$56&gt;$K$47</formula>
    </cfRule>
  </conditionalFormatting>
  <conditionalFormatting sqref="H38:H45">
    <cfRule type="expression" dxfId="266" priority="34">
      <formula>OR($P$30=1,$H$31=0,ISTEXT($H$31))</formula>
    </cfRule>
  </conditionalFormatting>
  <conditionalFormatting sqref="K38:K45">
    <cfRule type="expression" dxfId="265" priority="31">
      <formula>OR($Q$30=1,$K$31=0,ISTEXT($K$31))</formula>
    </cfRule>
  </conditionalFormatting>
  <conditionalFormatting sqref="H32:H34 H47 H67:H68 H56">
    <cfRule type="expression" dxfId="264" priority="79">
      <formula>OR($H$31=0,ISTEXT($H$31))</formula>
    </cfRule>
  </conditionalFormatting>
  <conditionalFormatting sqref="K32:K34 K47 K56">
    <cfRule type="expression" dxfId="263" priority="75">
      <formula>OR($K$31=0,ISTEXT($K$31))</formula>
    </cfRule>
  </conditionalFormatting>
  <conditionalFormatting sqref="E32:E34 E47 E67:E68 E56 E38:E45">
    <cfRule type="expression" dxfId="262" priority="37">
      <formula>OR($E$31=0,ISTEXT($E$31))</formula>
    </cfRule>
  </conditionalFormatting>
  <conditionalFormatting sqref="E18:L22">
    <cfRule type="expression" dxfId="261" priority="55">
      <formula>$O$18=1</formula>
    </cfRule>
  </conditionalFormatting>
  <conditionalFormatting sqref="L51">
    <cfRule type="expression" dxfId="260" priority="88">
      <formula>$O$51=1</formula>
    </cfRule>
    <cfRule type="expression" dxfId="259" priority="97">
      <formula>$O$52=1</formula>
    </cfRule>
  </conditionalFormatting>
  <conditionalFormatting sqref="K52:L52">
    <cfRule type="expression" dxfId="258" priority="87">
      <formula>$O$52=1</formula>
    </cfRule>
  </conditionalFormatting>
  <conditionalFormatting sqref="L90">
    <cfRule type="expression" dxfId="257" priority="96">
      <formula>$O$90=0</formula>
    </cfRule>
  </conditionalFormatting>
  <conditionalFormatting sqref="L66">
    <cfRule type="expression" dxfId="256" priority="22">
      <formula>$R$66=1</formula>
    </cfRule>
    <cfRule type="expression" dxfId="255" priority="72">
      <formula>$P$66=1</formula>
    </cfRule>
    <cfRule type="expression" dxfId="254" priority="74">
      <formula>$Q$66=1</formula>
    </cfRule>
  </conditionalFormatting>
  <conditionalFormatting sqref="L67">
    <cfRule type="expression" dxfId="253" priority="20">
      <formula>$R$67=1</formula>
    </cfRule>
    <cfRule type="expression" dxfId="252" priority="71">
      <formula>$P$67=1</formula>
    </cfRule>
    <cfRule type="expression" dxfId="251" priority="73">
      <formula>$Q$67=1</formula>
    </cfRule>
  </conditionalFormatting>
  <conditionalFormatting sqref="K98:L98">
    <cfRule type="expression" dxfId="250" priority="9">
      <formula>$Z$98=1</formula>
    </cfRule>
    <cfRule type="expression" dxfId="249" priority="68">
      <formula>$Q$98=1</formula>
    </cfRule>
    <cfRule type="expression" dxfId="248" priority="69">
      <formula>$P$98=1</formula>
    </cfRule>
    <cfRule type="expression" dxfId="247" priority="70">
      <formula>$O$98=1</formula>
    </cfRule>
  </conditionalFormatting>
  <conditionalFormatting sqref="E47">
    <cfRule type="expression" dxfId="246" priority="134">
      <formula>$E$47&lt;$E$56</formula>
    </cfRule>
  </conditionalFormatting>
  <conditionalFormatting sqref="H47">
    <cfRule type="expression" dxfId="245" priority="135">
      <formula>$H$47&lt;$H$56</formula>
    </cfRule>
  </conditionalFormatting>
  <conditionalFormatting sqref="K47">
    <cfRule type="expression" dxfId="244" priority="136">
      <formula>$K$47&lt;$K$56</formula>
    </cfRule>
  </conditionalFormatting>
  <conditionalFormatting sqref="I96:K96">
    <cfRule type="expression" dxfId="243" priority="67">
      <formula>$S$98=0</formula>
    </cfRule>
  </conditionalFormatting>
  <conditionalFormatting sqref="L96">
    <cfRule type="expression" dxfId="242" priority="10">
      <formula>$Z$98=1</formula>
    </cfRule>
    <cfRule type="expression" dxfId="241" priority="40">
      <formula>$S$98=0</formula>
    </cfRule>
    <cfRule type="expression" dxfId="240" priority="66">
      <formula>$L$96&gt;$I$96</formula>
    </cfRule>
  </conditionalFormatting>
  <conditionalFormatting sqref="L23">
    <cfRule type="expression" dxfId="239" priority="65">
      <formula>$O$23=1</formula>
    </cfRule>
    <cfRule type="expression" dxfId="238" priority="1">
      <formula>$P$23=1</formula>
    </cfRule>
  </conditionalFormatting>
  <conditionalFormatting sqref="E29:F29">
    <cfRule type="expression" dxfId="237" priority="63">
      <formula>$O$32=1</formula>
    </cfRule>
  </conditionalFormatting>
  <conditionalFormatting sqref="H29:I29">
    <cfRule type="expression" dxfId="236" priority="62">
      <formula>$P$32=1</formula>
    </cfRule>
  </conditionalFormatting>
  <conditionalFormatting sqref="K29:L29">
    <cfRule type="expression" dxfId="235" priority="61">
      <formula>$Q$32=1</formula>
    </cfRule>
  </conditionalFormatting>
  <conditionalFormatting sqref="E60">
    <cfRule type="expression" dxfId="234" priority="60">
      <formula>$O$60=1</formula>
    </cfRule>
  </conditionalFormatting>
  <conditionalFormatting sqref="L11">
    <cfRule type="expression" dxfId="233" priority="58">
      <formula>$Q$11=1</formula>
    </cfRule>
    <cfRule type="expression" dxfId="232" priority="59">
      <formula>$V$11=1</formula>
    </cfRule>
  </conditionalFormatting>
  <conditionalFormatting sqref="M11">
    <cfRule type="expression" dxfId="231" priority="57">
      <formula>AND($V$11=1,$Q$11=0)</formula>
    </cfRule>
  </conditionalFormatting>
  <conditionalFormatting sqref="H19 L19">
    <cfRule type="expression" dxfId="230" priority="95">
      <formula>$V$11=1</formula>
    </cfRule>
  </conditionalFormatting>
  <conditionalFormatting sqref="H18 L18">
    <cfRule type="expression" dxfId="229" priority="56">
      <formula>$Q$11=1</formula>
    </cfRule>
  </conditionalFormatting>
  <conditionalFormatting sqref="E82">
    <cfRule type="expression" dxfId="228" priority="54">
      <formula>$O$82=0</formula>
    </cfRule>
  </conditionalFormatting>
  <conditionalFormatting sqref="E84 E87">
    <cfRule type="expression" dxfId="227" priority="53">
      <formula>$O$82=0</formula>
    </cfRule>
  </conditionalFormatting>
  <conditionalFormatting sqref="H82">
    <cfRule type="expression" dxfId="226" priority="52">
      <formula>$P$82=0</formula>
    </cfRule>
  </conditionalFormatting>
  <conditionalFormatting sqref="H84 H87">
    <cfRule type="expression" dxfId="225" priority="51">
      <formula>$P$82=0</formula>
    </cfRule>
  </conditionalFormatting>
  <conditionalFormatting sqref="K82">
    <cfRule type="expression" dxfId="224" priority="50">
      <formula>$Q$82=0</formula>
    </cfRule>
  </conditionalFormatting>
  <conditionalFormatting sqref="K84 K87">
    <cfRule type="expression" dxfId="223" priority="49">
      <formula>$Q$82=0</formula>
    </cfRule>
  </conditionalFormatting>
  <conditionalFormatting sqref="B82 B83:D88">
    <cfRule type="expression" dxfId="222" priority="48">
      <formula>$S$82=0</formula>
    </cfRule>
  </conditionalFormatting>
  <conditionalFormatting sqref="E44:E45">
    <cfRule type="expression" dxfId="221" priority="83">
      <formula>$O$44=1</formula>
    </cfRule>
  </conditionalFormatting>
  <conditionalFormatting sqref="H44:H45">
    <cfRule type="expression" dxfId="220" priority="105">
      <formula>$P$44=1</formula>
    </cfRule>
  </conditionalFormatting>
  <conditionalFormatting sqref="K44:K45">
    <cfRule type="expression" dxfId="219" priority="104">
      <formula>$Q$44=1</formula>
    </cfRule>
  </conditionalFormatting>
  <conditionalFormatting sqref="D94:G94">
    <cfRule type="expression" dxfId="218" priority="4">
      <formula>$Z$98=1</formula>
    </cfRule>
    <cfRule type="expression" dxfId="217" priority="24">
      <formula>$O$94=1</formula>
    </cfRule>
    <cfRule type="expression" dxfId="216" priority="44">
      <formula>$D$94=0</formula>
    </cfRule>
  </conditionalFormatting>
  <conditionalFormatting sqref="H7 F7">
    <cfRule type="expression" dxfId="215" priority="43">
      <formula>$O$7=1</formula>
    </cfRule>
  </conditionalFormatting>
  <conditionalFormatting sqref="H8 F8">
    <cfRule type="expression" dxfId="214" priority="42">
      <formula>$P$7=1</formula>
    </cfRule>
  </conditionalFormatting>
  <conditionalFormatting sqref="L94">
    <cfRule type="expression" dxfId="213" priority="11">
      <formula>$Z$98=1</formula>
    </cfRule>
    <cfRule type="expression" dxfId="212" priority="41">
      <formula>$O$95=1</formula>
    </cfRule>
  </conditionalFormatting>
  <conditionalFormatting sqref="E38">
    <cfRule type="expression" dxfId="211" priority="47">
      <formula>$O$38=1</formula>
    </cfRule>
  </conditionalFormatting>
  <conditionalFormatting sqref="E40">
    <cfRule type="expression" dxfId="210" priority="39">
      <formula>$O$39=1</formula>
    </cfRule>
  </conditionalFormatting>
  <conditionalFormatting sqref="E42">
    <cfRule type="expression" dxfId="209" priority="38">
      <formula>$O$40=1</formula>
    </cfRule>
  </conditionalFormatting>
  <conditionalFormatting sqref="H38">
    <cfRule type="expression" dxfId="208" priority="46">
      <formula>$P$38=1</formula>
    </cfRule>
  </conditionalFormatting>
  <conditionalFormatting sqref="H40">
    <cfRule type="expression" dxfId="207" priority="36">
      <formula>$P$39=1</formula>
    </cfRule>
  </conditionalFormatting>
  <conditionalFormatting sqref="H42">
    <cfRule type="expression" dxfId="206" priority="35">
      <formula>$P$40=1</formula>
    </cfRule>
  </conditionalFormatting>
  <conditionalFormatting sqref="K38">
    <cfRule type="expression" dxfId="205" priority="45">
      <formula>$Q$38=1</formula>
    </cfRule>
  </conditionalFormatting>
  <conditionalFormatting sqref="K40">
    <cfRule type="expression" dxfId="204" priority="33">
      <formula>$Q$39=1</formula>
    </cfRule>
  </conditionalFormatting>
  <conditionalFormatting sqref="K42">
    <cfRule type="expression" dxfId="203" priority="32">
      <formula>$Q$40=1</formula>
    </cfRule>
  </conditionalFormatting>
  <conditionalFormatting sqref="D96:H96">
    <cfRule type="expression" dxfId="202" priority="23">
      <formula>$D$96=0</formula>
    </cfRule>
  </conditionalFormatting>
  <conditionalFormatting sqref="B98 I98">
    <cfRule type="expression" dxfId="201" priority="16">
      <formula>$Z$98=1</formula>
    </cfRule>
  </conditionalFormatting>
  <conditionalFormatting sqref="I96">
    <cfRule type="expression" dxfId="200" priority="12">
      <formula>$Z$98=1</formula>
    </cfRule>
  </conditionalFormatting>
  <conditionalFormatting sqref="I94:K94">
    <cfRule type="expression" dxfId="199" priority="13">
      <formula>$Z$98=1</formula>
    </cfRule>
  </conditionalFormatting>
  <conditionalFormatting sqref="J96:K96">
    <cfRule type="expression" dxfId="198" priority="14">
      <formula>$Z$98=1</formula>
    </cfRule>
  </conditionalFormatting>
  <conditionalFormatting sqref="M94">
    <cfRule type="expression" dxfId="197" priority="8">
      <formula>$Z$98=1</formula>
    </cfRule>
  </conditionalFormatting>
  <conditionalFormatting sqref="M96">
    <cfRule type="expression" dxfId="196" priority="7">
      <formula>$Z$98=1</formula>
    </cfRule>
  </conditionalFormatting>
  <conditionalFormatting sqref="B102 B104">
    <cfRule type="expression" dxfId="195" priority="3">
      <formula>$Q$103=1</formula>
    </cfRule>
  </conditionalFormatting>
  <conditionalFormatting sqref="K102:L104">
    <cfRule type="expression" dxfId="194" priority="2">
      <formula>$Q$103=1</formula>
    </cfRule>
  </conditionalFormatting>
  <dataValidations count="6">
    <dataValidation type="whole" operator="greaterThanOrEqual" allowBlank="1" showInputMessage="1" showErrorMessage="1" sqref="E31 H31 K31">
      <formula1>0</formula1>
    </dataValidation>
    <dataValidation type="decimal" allowBlank="1" showInputMessage="1" showErrorMessage="1" sqref="E56 H56 K56 E47 H47 K47">
      <formula1>0</formula1>
      <formula2>0.9</formula2>
    </dataValidation>
    <dataValidation type="decimal" operator="greaterThanOrEqual" allowBlank="1" showInputMessage="1" showErrorMessage="1" sqref="E38:E43 H32:H33 K35 H38:H43 H18:H21 K38:K43 E32:E33 L18:L21 K32:K33">
      <formula1>0</formula1>
    </dataValidation>
    <dataValidation type="whole" allowBlank="1" showInputMessage="1" showErrorMessage="1" sqref="E44 H44 K44">
      <formula1>0</formula1>
      <formula2>90</formula2>
    </dataValidation>
    <dataValidation type="decimal" operator="greaterThan" allowBlank="1" showInputMessage="1" showErrorMessage="1" sqref="L11 L94 L96">
      <formula1>0</formula1>
    </dataValidation>
    <dataValidation type="decimal" allowBlank="1" showInputMessage="1" showErrorMessage="1" sqref="E34 H34 K34">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4" id="{F9393D97-6DB1-448A-92F1-162DF94FA81D}">
            <xm:f>CALC_1!$F$130=0</xm:f>
            <x14:dxf>
              <font>
                <color theme="0"/>
              </font>
            </x14:dxf>
          </x14:cfRule>
          <xm:sqref>F47</xm:sqref>
        </x14:conditionalFormatting>
        <x14:conditionalFormatting xmlns:xm="http://schemas.microsoft.com/office/excel/2006/main">
          <x14:cfRule type="expression" priority="93" id="{253C1010-2611-4DDC-B008-D172C35B783C}">
            <xm:f>CALC_1!$J$130=0</xm:f>
            <x14:dxf>
              <font>
                <color theme="0"/>
              </font>
            </x14:dxf>
          </x14:cfRule>
          <xm:sqref>I47</xm:sqref>
        </x14:conditionalFormatting>
        <x14:conditionalFormatting xmlns:xm="http://schemas.microsoft.com/office/excel/2006/main">
          <x14:cfRule type="expression" priority="92" id="{6624E621-0422-4AA6-B45D-4FF66E58760E}">
            <xm:f>CALC_1!$N$130=0</xm:f>
            <x14:dxf>
              <font>
                <color theme="0"/>
              </font>
            </x14:dxf>
          </x14:cfRule>
          <xm:sqref>L47</xm:sqref>
        </x14:conditionalFormatting>
        <x14:conditionalFormatting xmlns:xm="http://schemas.microsoft.com/office/excel/2006/main">
          <x14:cfRule type="expression" priority="185"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6"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7"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8"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9"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90"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91"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92"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9" id="{7063ED29-0B41-4EEA-9551-DCDEA70BCD52}">
            <xm:f>Projekteingaben!$S$11=0</xm:f>
            <x14:dxf>
              <font>
                <color theme="0"/>
              </font>
            </x14:dxf>
          </x14:cfRule>
          <xm:sqref>E93</xm:sqref>
        </x14:conditionalFormatting>
        <x14:conditionalFormatting xmlns:xm="http://schemas.microsoft.com/office/excel/2006/main">
          <x14:cfRule type="expression" priority="18" id="{845AD970-7470-41E5-B7CB-F4AEA97AEEA0}">
            <xm:f>Projekteingaben!$S$11=0</xm:f>
            <x14:dxf>
              <font>
                <color theme="0"/>
              </font>
            </x14:dxf>
          </x14:cfRule>
          <xm:sqref>K7</xm:sqref>
        </x14:conditionalFormatting>
        <x14:conditionalFormatting xmlns:xm="http://schemas.microsoft.com/office/excel/2006/main">
          <x14:cfRule type="expression" priority="17"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Bauteile!$B$2:$B$4</xm:f>
          </x14:formula1>
          <xm:sqref>I18:K18 E18:G18</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CALC_1!$AR$82:$AR$85</xm:f>
          </x14:formula1>
          <xm:sqref>K61</xm:sqref>
        </x14:dataValidation>
        <x14:dataValidation type="list" allowBlank="1" showInputMessage="1" showErrorMessage="1">
          <x14:formula1>
            <xm:f>CALC_1!$Z$259:$Z$285</xm:f>
          </x14:formula1>
          <xm:sqref>D94</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CALC_1!$Q$82:$Q$86</xm:f>
          </x14:formula1>
          <xm:sqref>L30 I30</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CALC_1!$F$303:$L$303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sheetPr>
  <dimension ref="A1:AA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Nachweisblatt Raum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1E-3</v>
      </c>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CALC_1!AM114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CALC_1!AB131</f>
        <v>0</v>
      </c>
      <c r="G32" s="64"/>
      <c r="H32" s="117"/>
      <c r="I32" s="912">
        <f>CALC_1!AF131</f>
        <v>0</v>
      </c>
      <c r="J32" s="64"/>
      <c r="K32" s="158"/>
      <c r="L32" s="912">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CALC_1!AB132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Sonne.2.1a!K3</f>
        <v>0</v>
      </c>
      <c r="G38" s="45" t="str">
        <f>IF(AND(E31&gt;0,O38=1),"!","")</f>
        <v/>
      </c>
      <c r="H38" s="116"/>
      <c r="I38" s="855">
        <f>Sonne.2.2a!K3</f>
        <v>0</v>
      </c>
      <c r="J38" s="45" t="str">
        <f>IF(AND(H31&gt;0,P38=1),"!","")</f>
        <v/>
      </c>
      <c r="K38" s="116"/>
      <c r="L38" s="857">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Sonne.2.1a!K9</f>
        <v>0</v>
      </c>
      <c r="G40" s="45" t="str">
        <f>IF(AND(E31&gt;0,O39=1),"!","")</f>
        <v/>
      </c>
      <c r="H40" s="116"/>
      <c r="I40" s="855">
        <f>Sonne.2.2a!K9</f>
        <v>0</v>
      </c>
      <c r="J40" s="45" t="str">
        <f>IF(AND(H31&gt;0,P39=1),"!","")</f>
        <v/>
      </c>
      <c r="K40" s="116"/>
      <c r="L40" s="857">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Sonne.2.1a!K7</f>
        <v>0</v>
      </c>
      <c r="G42" s="45" t="str">
        <f>IF(AND(E31&gt;0,O40=1),"!","")</f>
        <v/>
      </c>
      <c r="H42" s="116"/>
      <c r="I42" s="855">
        <f>Sonne.2.2a!K7</f>
        <v>0</v>
      </c>
      <c r="J42" s="45" t="str">
        <f>IF(AND(H31&gt;0,P40=1),"!","")</f>
        <v/>
      </c>
      <c r="K42" s="116"/>
      <c r="L42" s="857">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CALC_1!AB197</f>
        <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str">
        <f>CALC_1!AC197</f>
        <v/>
      </c>
      <c r="C52" s="77"/>
      <c r="D52" s="77"/>
      <c r="E52" s="77"/>
      <c r="F52" s="77"/>
      <c r="G52" s="77"/>
      <c r="H52" s="77"/>
      <c r="I52" s="77"/>
      <c r="J52" s="77"/>
      <c r="K52" s="146" t="str">
        <f>Sprache!D126</f>
        <v>g-total effektiv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CALC_1!AB175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CALC_1!AL225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273"/>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260">
        <f>CALC_1!AD290</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678"/>
      <c r="I98" s="679" t="e">
        <f>CALC_1!AH331</f>
        <v>#N/A</v>
      </c>
      <c r="J98" s="59"/>
      <c r="K98" s="895" t="e">
        <f>CALC_1!AG331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CALC_1!AE345</f>
        <v>nicht erforderlich</v>
      </c>
      <c r="L102" s="904"/>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905" t="str">
        <f>CALC_1!AG352</f>
        <v/>
      </c>
      <c r="L103" s="905"/>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903" t="str">
        <f>CALC_1!AG349</f>
        <v>nicht erforderlich</v>
      </c>
      <c r="L104" s="904"/>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uZqOfIngP2YLZyaPZ7BS4Iy56Ofs+Jv5WKyqMEZiARNCJlFt3yK2FFth3xhapnA9FsJJr06TQtxL9yCxFdANow==" saltValue="Feq+tK+eaG9kohmxlFP79A==" spinCount="100000" sheet="1" objects="1" selectLockedCells="1"/>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179" priority="78">
      <formula>$E$56&gt;$E$47</formula>
    </cfRule>
  </conditionalFormatting>
  <conditionalFormatting sqref="H56">
    <cfRule type="expression" dxfId="178" priority="76">
      <formula>$H$56&gt;$H$47</formula>
    </cfRule>
  </conditionalFormatting>
  <conditionalFormatting sqref="K56">
    <cfRule type="expression" dxfId="177" priority="74">
      <formula>$K$56&gt;$K$47</formula>
    </cfRule>
  </conditionalFormatting>
  <conditionalFormatting sqref="H38:H45">
    <cfRule type="expression" dxfId="176" priority="33">
      <formula>OR($P$30=1,$H$31=0,ISTEXT($H$31))</formula>
    </cfRule>
  </conditionalFormatting>
  <conditionalFormatting sqref="K38:K45">
    <cfRule type="expression" dxfId="175" priority="30">
      <formula>OR($Q$30=1,$K$31=0,ISTEXT($K$31))</formula>
    </cfRule>
  </conditionalFormatting>
  <conditionalFormatting sqref="H32:H34 H47 H67:H68 H56">
    <cfRule type="expression" dxfId="174" priority="75">
      <formula>OR($H$31=0,ISTEXT($H$31))</formula>
    </cfRule>
  </conditionalFormatting>
  <conditionalFormatting sqref="K32:K34 K47 K56">
    <cfRule type="expression" dxfId="173" priority="73">
      <formula>OR($K$31=0,ISTEXT($K$31))</formula>
    </cfRule>
  </conditionalFormatting>
  <conditionalFormatting sqref="E32:E34 E47 E67:E68 E56 E38:E45">
    <cfRule type="expression" dxfId="172" priority="37">
      <formula>OR($E$31=0,ISTEXT($E$31))</formula>
    </cfRule>
  </conditionalFormatting>
  <conditionalFormatting sqref="E18:L22">
    <cfRule type="expression" dxfId="171" priority="54">
      <formula>$O$18=1</formula>
    </cfRule>
  </conditionalFormatting>
  <conditionalFormatting sqref="L51">
    <cfRule type="expression" dxfId="170" priority="80">
      <formula>$O$51=1</formula>
    </cfRule>
    <cfRule type="expression" dxfId="169" priority="86">
      <formula>$O$52=1</formula>
    </cfRule>
  </conditionalFormatting>
  <conditionalFormatting sqref="K52:L52">
    <cfRule type="expression" dxfId="168" priority="79">
      <formula>$O$52=1</formula>
    </cfRule>
  </conditionalFormatting>
  <conditionalFormatting sqref="L90">
    <cfRule type="expression" dxfId="167" priority="85">
      <formula>$O$90=0</formula>
    </cfRule>
  </conditionalFormatting>
  <conditionalFormatting sqref="L66">
    <cfRule type="expression" dxfId="166" priority="21">
      <formula>$R$66=1</formula>
    </cfRule>
    <cfRule type="expression" dxfId="165" priority="70">
      <formula>$P$66=1</formula>
    </cfRule>
    <cfRule type="expression" dxfId="164" priority="72">
      <formula>$Q$66=1</formula>
    </cfRule>
  </conditionalFormatting>
  <conditionalFormatting sqref="L67">
    <cfRule type="expression" dxfId="163" priority="20">
      <formula>$R$67=1</formula>
    </cfRule>
    <cfRule type="expression" dxfId="162" priority="69">
      <formula>$P$67=1</formula>
    </cfRule>
    <cfRule type="expression" dxfId="161" priority="71">
      <formula>$Q$67=1</formula>
    </cfRule>
  </conditionalFormatting>
  <conditionalFormatting sqref="K98:L98">
    <cfRule type="expression" dxfId="160" priority="9">
      <formula>$Z$98=1</formula>
    </cfRule>
    <cfRule type="expression" dxfId="159" priority="66">
      <formula>$Q$98=1</formula>
    </cfRule>
    <cfRule type="expression" dxfId="158" priority="67">
      <formula>$P$98=1</formula>
    </cfRule>
    <cfRule type="expression" dxfId="157" priority="68">
      <formula>$O$98=1</formula>
    </cfRule>
  </conditionalFormatting>
  <conditionalFormatting sqref="E47">
    <cfRule type="expression" dxfId="156" priority="89">
      <formula>$E$47&lt;$E$56</formula>
    </cfRule>
  </conditionalFormatting>
  <conditionalFormatting sqref="H47">
    <cfRule type="expression" dxfId="155" priority="90">
      <formula>$H$47&lt;$H$56</formula>
    </cfRule>
  </conditionalFormatting>
  <conditionalFormatting sqref="K47">
    <cfRule type="expression" dxfId="154" priority="91">
      <formula>$K$47&lt;$K$56</formula>
    </cfRule>
  </conditionalFormatting>
  <conditionalFormatting sqref="I96:K96">
    <cfRule type="expression" dxfId="153" priority="65">
      <formula>$S$98=0</formula>
    </cfRule>
  </conditionalFormatting>
  <conditionalFormatting sqref="L96">
    <cfRule type="expression" dxfId="152" priority="7">
      <formula>$Z$98=1</formula>
    </cfRule>
    <cfRule type="expression" dxfId="151" priority="39">
      <formula>$S$98=0</formula>
    </cfRule>
    <cfRule type="expression" dxfId="150" priority="64">
      <formula>$L$96&gt;$I$96</formula>
    </cfRule>
  </conditionalFormatting>
  <conditionalFormatting sqref="L23">
    <cfRule type="expression" dxfId="149" priority="63">
      <formula>$O$23=1</formula>
    </cfRule>
    <cfRule type="expression" dxfId="148" priority="1">
      <formula>$P$23=1</formula>
    </cfRule>
  </conditionalFormatting>
  <conditionalFormatting sqref="E29:F29">
    <cfRule type="expression" dxfId="147" priority="62">
      <formula>$O$32=1</formula>
    </cfRule>
  </conditionalFormatting>
  <conditionalFormatting sqref="H29:I29">
    <cfRule type="expression" dxfId="146" priority="61">
      <formula>$P$32=1</formula>
    </cfRule>
  </conditionalFormatting>
  <conditionalFormatting sqref="K29:L29">
    <cfRule type="expression" dxfId="145" priority="60">
      <formula>$Q$32=1</formula>
    </cfRule>
  </conditionalFormatting>
  <conditionalFormatting sqref="E60">
    <cfRule type="expression" dxfId="144" priority="59">
      <formula>$O$60=1</formula>
    </cfRule>
  </conditionalFormatting>
  <conditionalFormatting sqref="M11">
    <cfRule type="expression" dxfId="143" priority="56">
      <formula>AND($V$11=1,$Q$11=0)</formula>
    </cfRule>
  </conditionalFormatting>
  <conditionalFormatting sqref="H19 L19">
    <cfRule type="expression" dxfId="142" priority="84">
      <formula>$V$11=1</formula>
    </cfRule>
  </conditionalFormatting>
  <conditionalFormatting sqref="H18 L18">
    <cfRule type="expression" dxfId="141" priority="55">
      <formula>$Q$11=1</formula>
    </cfRule>
  </conditionalFormatting>
  <conditionalFormatting sqref="E82">
    <cfRule type="expression" dxfId="140" priority="53">
      <formula>$O$82=0</formula>
    </cfRule>
  </conditionalFormatting>
  <conditionalFormatting sqref="E84 E87">
    <cfRule type="expression" dxfId="139" priority="52">
      <formula>$O$82=0</formula>
    </cfRule>
  </conditionalFormatting>
  <conditionalFormatting sqref="H82">
    <cfRule type="expression" dxfId="138" priority="51">
      <formula>$P$82=0</formula>
    </cfRule>
  </conditionalFormatting>
  <conditionalFormatting sqref="H84 H87">
    <cfRule type="expression" dxfId="137" priority="50">
      <formula>$P$82=0</formula>
    </cfRule>
  </conditionalFormatting>
  <conditionalFormatting sqref="K82">
    <cfRule type="expression" dxfId="136" priority="49">
      <formula>$Q$82=0</formula>
    </cfRule>
  </conditionalFormatting>
  <conditionalFormatting sqref="K84 K87">
    <cfRule type="expression" dxfId="135" priority="48">
      <formula>$Q$82=0</formula>
    </cfRule>
  </conditionalFormatting>
  <conditionalFormatting sqref="B82 B83:D88">
    <cfRule type="expression" dxfId="134" priority="47">
      <formula>$S$82=0</formula>
    </cfRule>
  </conditionalFormatting>
  <conditionalFormatting sqref="E44:E45">
    <cfRule type="expression" dxfId="133" priority="77">
      <formula>$O$44=1</formula>
    </cfRule>
  </conditionalFormatting>
  <conditionalFormatting sqref="H44:H45">
    <cfRule type="expression" dxfId="132" priority="88">
      <formula>$P$44=1</formula>
    </cfRule>
  </conditionalFormatting>
  <conditionalFormatting sqref="K44:K45">
    <cfRule type="expression" dxfId="131" priority="87">
      <formula>$Q$44=1</formula>
    </cfRule>
  </conditionalFormatting>
  <conditionalFormatting sqref="D94:G94">
    <cfRule type="expression" dxfId="130" priority="4">
      <formula>$Z$98=1</formula>
    </cfRule>
    <cfRule type="expression" dxfId="129" priority="23">
      <formula>$O$94=1</formula>
    </cfRule>
    <cfRule type="expression" dxfId="128" priority="43">
      <formula>$D$94=0</formula>
    </cfRule>
  </conditionalFormatting>
  <conditionalFormatting sqref="H7">
    <cfRule type="expression" dxfId="127" priority="42">
      <formula>$O$7=1</formula>
    </cfRule>
  </conditionalFormatting>
  <conditionalFormatting sqref="H8">
    <cfRule type="expression" dxfId="126" priority="41">
      <formula>$P$7=1</formula>
    </cfRule>
  </conditionalFormatting>
  <conditionalFormatting sqref="L94">
    <cfRule type="expression" dxfId="125" priority="8">
      <formula>$Z$98=1</formula>
    </cfRule>
    <cfRule type="expression" dxfId="124" priority="40">
      <formula>$O$95=1</formula>
    </cfRule>
  </conditionalFormatting>
  <conditionalFormatting sqref="E38">
    <cfRule type="expression" dxfId="123" priority="46">
      <formula>$O$38=1</formula>
    </cfRule>
  </conditionalFormatting>
  <conditionalFormatting sqref="E40">
    <cfRule type="expression" dxfId="122" priority="38">
      <formula>$O$39=1</formula>
    </cfRule>
  </conditionalFormatting>
  <conditionalFormatting sqref="E42">
    <cfRule type="expression" dxfId="121" priority="36">
      <formula>$O$40=1</formula>
    </cfRule>
  </conditionalFormatting>
  <conditionalFormatting sqref="H38">
    <cfRule type="expression" dxfId="120" priority="45">
      <formula>$P$38=1</formula>
    </cfRule>
  </conditionalFormatting>
  <conditionalFormatting sqref="H40">
    <cfRule type="expression" dxfId="119" priority="35">
      <formula>$P$39=1</formula>
    </cfRule>
  </conditionalFormatting>
  <conditionalFormatting sqref="H42">
    <cfRule type="expression" dxfId="118" priority="34">
      <formula>$P$40=1</formula>
    </cfRule>
  </conditionalFormatting>
  <conditionalFormatting sqref="K38">
    <cfRule type="expression" dxfId="117" priority="44">
      <formula>$Q$38=1</formula>
    </cfRule>
  </conditionalFormatting>
  <conditionalFormatting sqref="K40">
    <cfRule type="expression" dxfId="116" priority="32">
      <formula>$Q$39=1</formula>
    </cfRule>
  </conditionalFormatting>
  <conditionalFormatting sqref="K42">
    <cfRule type="expression" dxfId="115" priority="31">
      <formula>$Q$40=1</formula>
    </cfRule>
  </conditionalFormatting>
  <conditionalFormatting sqref="D96:H96">
    <cfRule type="expression" dxfId="114" priority="22">
      <formula>$D$96=0</formula>
    </cfRule>
  </conditionalFormatting>
  <conditionalFormatting sqref="L11">
    <cfRule type="expression" dxfId="113" priority="18">
      <formula>$Q$11=1</formula>
    </cfRule>
    <cfRule type="expression" dxfId="112" priority="19">
      <formula>$V$11=1</formula>
    </cfRule>
  </conditionalFormatting>
  <conditionalFormatting sqref="I98 B98">
    <cfRule type="expression" dxfId="111" priority="13">
      <formula>$Z$98=1</formula>
    </cfRule>
  </conditionalFormatting>
  <conditionalFormatting sqref="I94:K94">
    <cfRule type="expression" dxfId="110" priority="12">
      <formula>$Z$98=1</formula>
    </cfRule>
  </conditionalFormatting>
  <conditionalFormatting sqref="I96">
    <cfRule type="expression" dxfId="109" priority="11">
      <formula>$Z$98=1</formula>
    </cfRule>
  </conditionalFormatting>
  <conditionalFormatting sqref="J96:K96">
    <cfRule type="expression" dxfId="108" priority="10">
      <formula>$Z$98=1</formula>
    </cfRule>
  </conditionalFormatting>
  <conditionalFormatting sqref="M94">
    <cfRule type="expression" dxfId="107" priority="6">
      <formula>$Z$98=1</formula>
    </cfRule>
  </conditionalFormatting>
  <conditionalFormatting sqref="M96">
    <cfRule type="expression" dxfId="106" priority="5">
      <formula>$Z$98=1</formula>
    </cfRule>
  </conditionalFormatting>
  <conditionalFormatting sqref="B102 B104">
    <cfRule type="expression" dxfId="105" priority="3">
      <formula>$Q$103=1</formula>
    </cfRule>
  </conditionalFormatting>
  <conditionalFormatting sqref="K102:L104">
    <cfRule type="expression" dxfId="104" priority="2">
      <formula>$Q$103=1</formula>
    </cfRule>
  </conditionalFormatting>
  <dataValidations count="6">
    <dataValidation type="decimal" allowBlank="1" showInputMessage="1" showErrorMessage="1" sqref="E34 H34 K34">
      <formula1>0</formula1>
      <formula2>1</formula2>
    </dataValidation>
    <dataValidation type="decimal" operator="greaterThan" allowBlank="1" showInputMessage="1" showErrorMessage="1" sqref="L11 L94 L96">
      <formula1>0</formula1>
    </dataValidation>
    <dataValidation type="whole" allowBlank="1" showInputMessage="1" showErrorMessage="1" sqref="E44 H44 K44">
      <formula1>0</formula1>
      <formula2>90</formula2>
    </dataValidation>
    <dataValidation type="decimal" operator="greaterThanOrEqual" allowBlank="1" showInputMessage="1" showErrorMessage="1" sqref="E38:E43 H32:H33 K35 H38:H43 H18:H21 K38:K43 E32:E33 L18:L21 K32:K33">
      <formula1>0</formula1>
    </dataValidation>
    <dataValidation type="decimal" allowBlank="1" showInputMessage="1" showErrorMessage="1" sqref="E56 H56 K56 E47 H47 K47">
      <formula1>0</formula1>
      <formula2>0.9</formula2>
    </dataValidation>
    <dataValidation type="whole" operator="greaterThanOrEqual" allowBlank="1" showInputMessage="1" showErrorMessage="1" sqref="E31 H31 K31">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718DCE9-0085-4BCC-BA19-C82269EA0810}">
            <xm:f>CALC_1!$F$130=0</xm:f>
            <x14:dxf>
              <font>
                <color theme="0"/>
              </font>
            </x14:dxf>
          </x14:cfRule>
          <xm:sqref>F47</xm:sqref>
        </x14:conditionalFormatting>
        <x14:conditionalFormatting xmlns:xm="http://schemas.microsoft.com/office/excel/2006/main">
          <x14:cfRule type="expression" priority="82" id="{53956F04-99CA-49AC-BE30-EA19B556C3CE}">
            <xm:f>CALC_1!$J$130=0</xm:f>
            <x14:dxf>
              <font>
                <color theme="0"/>
              </font>
            </x14:dxf>
          </x14:cfRule>
          <xm:sqref>I47</xm:sqref>
        </x14:conditionalFormatting>
        <x14:conditionalFormatting xmlns:xm="http://schemas.microsoft.com/office/excel/2006/main">
          <x14:cfRule type="expression" priority="81" id="{C6618ECA-FABA-46A5-909B-9098872302E1}">
            <xm:f>CALC_1!$N$130=0</xm:f>
            <x14:dxf>
              <font>
                <color theme="0"/>
              </font>
            </x14:dxf>
          </x14:cfRule>
          <xm:sqref>L47</xm:sqref>
        </x14:conditionalFormatting>
        <x14:conditionalFormatting xmlns:xm="http://schemas.microsoft.com/office/excel/2006/main">
          <x14:cfRule type="expression" priority="92"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3"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4"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5"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6"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7"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8"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9"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7" id="{524C7A60-BFBA-4732-8BA6-9F778AFEB7D9}">
            <xm:f>Projekteingaben!$S$11=0</xm:f>
            <x14:dxf>
              <font>
                <color theme="0"/>
              </font>
            </x14:dxf>
          </x14:cfRule>
          <xm:sqref>E93</xm:sqref>
        </x14:conditionalFormatting>
        <x14:conditionalFormatting xmlns:xm="http://schemas.microsoft.com/office/excel/2006/main">
          <x14:cfRule type="expression" priority="16" id="{DA9FF0E6-EF91-48A3-BAC9-D7C5B85677F1}">
            <xm:f>Projekteingaben!$S$11=0</xm:f>
            <x14:dxf>
              <font>
                <color theme="0"/>
              </font>
            </x14:dxf>
          </x14:cfRule>
          <xm:sqref>K7</xm:sqref>
        </x14:conditionalFormatting>
        <x14:conditionalFormatting xmlns:xm="http://schemas.microsoft.com/office/excel/2006/main">
          <x14:cfRule type="expression" priority="14"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CALC_1!$Q$82:$Q$86</xm:f>
          </x14:formula1>
          <xm:sqref>L30 I30</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CALC_1!$Z$259:$Z$285</xm:f>
          </x14:formula1>
          <xm:sqref>D94</xm:sqref>
        </x14:dataValidation>
        <x14:dataValidation type="list" allowBlank="1" showInputMessage="1" showErrorMessage="1">
          <x14:formula1>
            <xm:f>CALC_1!$AR$82:$AR$85</xm:f>
          </x14:formula1>
          <xm:sqref>K61</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Bauteile!$B$2:$B$4</xm:f>
          </x14:formula1>
          <xm:sqref>I18:K18 E18:G18</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CALC_1!$AB$303:$AH$303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sheetPr>
  <dimension ref="A1:AA106"/>
  <sheetViews>
    <sheetView showGridLines="0" topLeftCell="A2"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Nachweisblatt Raum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1E-3</v>
      </c>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CALC_1!BI114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CALC_1!AX131</f>
        <v>0</v>
      </c>
      <c r="G32" s="64"/>
      <c r="H32" s="117"/>
      <c r="I32" s="912">
        <f>CALC_1!BB131</f>
        <v>0</v>
      </c>
      <c r="J32" s="64"/>
      <c r="K32" s="158"/>
      <c r="L32" s="912">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CALC_1!AX132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Sonne.3.1a!K3</f>
        <v>0</v>
      </c>
      <c r="G38" s="45" t="str">
        <f>IF(AND(E31&gt;0,O38=1),"!","")</f>
        <v/>
      </c>
      <c r="H38" s="116"/>
      <c r="I38" s="855">
        <f>Sonne.3.2a!K3</f>
        <v>0</v>
      </c>
      <c r="J38" s="45" t="str">
        <f>IF(AND(H31&gt;0,P38=1),"!","")</f>
        <v/>
      </c>
      <c r="K38" s="116"/>
      <c r="L38" s="857">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Sonne.3.1a!K9</f>
        <v>0</v>
      </c>
      <c r="G40" s="45" t="str">
        <f>IF(AND(E31&gt;0,O39=1),"!","")</f>
        <v/>
      </c>
      <c r="H40" s="116"/>
      <c r="I40" s="855">
        <f>Sonne.3.2a!K9</f>
        <v>0</v>
      </c>
      <c r="J40" s="45" t="str">
        <f>IF(AND(H31&gt;0,P39=1),"!","")</f>
        <v/>
      </c>
      <c r="K40" s="116"/>
      <c r="L40" s="857">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Sonne.3.1a!K7</f>
        <v>0</v>
      </c>
      <c r="G42" s="45" t="str">
        <f>IF(AND(E31&gt;0,O40=1),"!","")</f>
        <v/>
      </c>
      <c r="H42" s="116"/>
      <c r="I42" s="855">
        <f>Sonne.3.2a!K7</f>
        <v>0</v>
      </c>
      <c r="J42" s="45" t="str">
        <f>IF(AND(H31&gt;0,P40=1),"!","")</f>
        <v/>
      </c>
      <c r="K42" s="116"/>
      <c r="L42" s="857">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CALC_1!AX197</f>
        <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str">
        <f>CALC_1!AY197</f>
        <v/>
      </c>
      <c r="C52" s="77"/>
      <c r="D52" s="77"/>
      <c r="E52" s="77"/>
      <c r="F52" s="77"/>
      <c r="G52" s="77"/>
      <c r="H52" s="77"/>
      <c r="I52" s="77"/>
      <c r="J52" s="77"/>
      <c r="K52" s="146" t="str">
        <f>Sprache!D126</f>
        <v>g-total effektiv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CALC_1!AX175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CALC_1!BH225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273"/>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260">
        <f>CALC_1!AD292</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59"/>
      <c r="D98" s="59"/>
      <c r="E98" s="59"/>
      <c r="F98" s="59"/>
      <c r="G98" s="59"/>
      <c r="H98" s="678"/>
      <c r="I98" s="679" t="e">
        <f>CALC_1!BD331</f>
        <v>#N/A</v>
      </c>
      <c r="J98" s="59"/>
      <c r="K98" s="895" t="e">
        <f>CALC_1!BC331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CALC_1!BA345</f>
        <v>nicht erforderlich</v>
      </c>
      <c r="L102" s="904"/>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905" t="str">
        <f>CALC_1!BC352</f>
        <v/>
      </c>
      <c r="L103" s="905"/>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903" t="str">
        <f>CALC_1!BC349</f>
        <v>nicht erforderlich</v>
      </c>
      <c r="L104" s="904"/>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kC1OdPMzgWUpSo6/ZUYtRWfw8glt1gd1cTTLQ1FecWoFwYtD0ay7AaBISrHoAcwont2QTh6bImTEslYA0KsEiA==" saltValue="BCrGMBYXPbr4E272+z5HEA==" spinCount="100000" sheet="1" objects="1" selectLockedCells="1"/>
  <dataConsolidate/>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89" priority="76">
      <formula>$E$56&gt;$E$47</formula>
    </cfRule>
  </conditionalFormatting>
  <conditionalFormatting sqref="H56">
    <cfRule type="expression" dxfId="88" priority="74">
      <formula>$H$56&gt;$H$47</formula>
    </cfRule>
  </conditionalFormatting>
  <conditionalFormatting sqref="K56">
    <cfRule type="expression" dxfId="87" priority="72">
      <formula>$K$56&gt;$K$47</formula>
    </cfRule>
  </conditionalFormatting>
  <conditionalFormatting sqref="H38:H45">
    <cfRule type="expression" dxfId="86" priority="31">
      <formula>OR($P$30=1,$H$31=0,ISTEXT($H$31))</formula>
    </cfRule>
  </conditionalFormatting>
  <conditionalFormatting sqref="K38:K45">
    <cfRule type="expression" dxfId="85" priority="28">
      <formula>OR($Q$30=1,$K$31=0,ISTEXT($K$31))</formula>
    </cfRule>
  </conditionalFormatting>
  <conditionalFormatting sqref="H32:H34 H47 H67:H68 H56">
    <cfRule type="expression" dxfId="84" priority="73">
      <formula>OR($H$31=0,ISTEXT($H$31))</formula>
    </cfRule>
  </conditionalFormatting>
  <conditionalFormatting sqref="K32:K34 K47 K56">
    <cfRule type="expression" dxfId="83" priority="71">
      <formula>OR($K$31=0,ISTEXT($K$31))</formula>
    </cfRule>
  </conditionalFormatting>
  <conditionalFormatting sqref="E32:E34 E47 E67:E68 E56 E38:E45">
    <cfRule type="expression" dxfId="82" priority="34">
      <formula>OR($E$31=0,ISTEXT($E$31))</formula>
    </cfRule>
  </conditionalFormatting>
  <conditionalFormatting sqref="E18:L22">
    <cfRule type="expression" dxfId="81" priority="52">
      <formula>$O$18=1</formula>
    </cfRule>
  </conditionalFormatting>
  <conditionalFormatting sqref="L51">
    <cfRule type="expression" dxfId="80" priority="78">
      <formula>$O$51=1</formula>
    </cfRule>
    <cfRule type="expression" dxfId="79" priority="84">
      <formula>$O$52=1</formula>
    </cfRule>
  </conditionalFormatting>
  <conditionalFormatting sqref="K52:L52">
    <cfRule type="expression" dxfId="78" priority="77">
      <formula>$O$52=1</formula>
    </cfRule>
  </conditionalFormatting>
  <conditionalFormatting sqref="L90">
    <cfRule type="expression" dxfId="77" priority="83">
      <formula>$O$90=0</formula>
    </cfRule>
  </conditionalFormatting>
  <conditionalFormatting sqref="L66">
    <cfRule type="expression" dxfId="76" priority="19">
      <formula>$R$66=1</formula>
    </cfRule>
    <cfRule type="expression" dxfId="75" priority="68">
      <formula>$P$66=1</formula>
    </cfRule>
    <cfRule type="expression" dxfId="74" priority="70">
      <formula>$Q$66=1</formula>
    </cfRule>
  </conditionalFormatting>
  <conditionalFormatting sqref="L67">
    <cfRule type="expression" dxfId="73" priority="18">
      <formula>$R$67=1</formula>
    </cfRule>
    <cfRule type="expression" dxfId="72" priority="67">
      <formula>$P$67=1</formula>
    </cfRule>
    <cfRule type="expression" dxfId="71" priority="69">
      <formula>$Q$67=1</formula>
    </cfRule>
  </conditionalFormatting>
  <conditionalFormatting sqref="K98:L98">
    <cfRule type="expression" dxfId="70" priority="7">
      <formula>$Z$98=1</formula>
    </cfRule>
    <cfRule type="expression" dxfId="69" priority="64">
      <formula>$Q$98=1</formula>
    </cfRule>
    <cfRule type="expression" dxfId="68" priority="65">
      <formula>$P$98=1</formula>
    </cfRule>
    <cfRule type="expression" dxfId="67" priority="66">
      <formula>$O$98=1</formula>
    </cfRule>
  </conditionalFormatting>
  <conditionalFormatting sqref="E47">
    <cfRule type="expression" dxfId="66" priority="87">
      <formula>$E$47&lt;$E$56</formula>
    </cfRule>
  </conditionalFormatting>
  <conditionalFormatting sqref="H47">
    <cfRule type="expression" dxfId="65" priority="88">
      <formula>$H$47&lt;$H$56</formula>
    </cfRule>
  </conditionalFormatting>
  <conditionalFormatting sqref="K47">
    <cfRule type="expression" dxfId="64" priority="89">
      <formula>$K$47&lt;$K$56</formula>
    </cfRule>
  </conditionalFormatting>
  <conditionalFormatting sqref="I96:K96">
    <cfRule type="expression" dxfId="63" priority="63">
      <formula>$S$98=0</formula>
    </cfRule>
  </conditionalFormatting>
  <conditionalFormatting sqref="L96">
    <cfRule type="expression" dxfId="62" priority="8">
      <formula>$Z$98=1</formula>
    </cfRule>
    <cfRule type="expression" dxfId="61" priority="37">
      <formula>$S$98=0</formula>
    </cfRule>
    <cfRule type="expression" dxfId="60" priority="62">
      <formula>$L$96&gt;$I$96</formula>
    </cfRule>
  </conditionalFormatting>
  <conditionalFormatting sqref="L23">
    <cfRule type="expression" dxfId="59" priority="61">
      <formula>$O$23=1</formula>
    </cfRule>
    <cfRule type="expression" dxfId="58" priority="1">
      <formula>$P$23=1</formula>
    </cfRule>
  </conditionalFormatting>
  <conditionalFormatting sqref="E29:F29">
    <cfRule type="expression" dxfId="57" priority="60">
      <formula>$O$32=1</formula>
    </cfRule>
  </conditionalFormatting>
  <conditionalFormatting sqref="H29:I29">
    <cfRule type="expression" dxfId="56" priority="59">
      <formula>$P$32=1</formula>
    </cfRule>
  </conditionalFormatting>
  <conditionalFormatting sqref="K29:L29">
    <cfRule type="expression" dxfId="55" priority="58">
      <formula>$Q$32=1</formula>
    </cfRule>
  </conditionalFormatting>
  <conditionalFormatting sqref="E60">
    <cfRule type="expression" dxfId="54" priority="57">
      <formula>$O$60=1</formula>
    </cfRule>
  </conditionalFormatting>
  <conditionalFormatting sqref="L11">
    <cfRule type="expression" dxfId="53" priority="55">
      <formula>$Q$11=1</formula>
    </cfRule>
    <cfRule type="expression" dxfId="52" priority="56">
      <formula>$V$11=1</formula>
    </cfRule>
  </conditionalFormatting>
  <conditionalFormatting sqref="M11">
    <cfRule type="expression" dxfId="51" priority="54">
      <formula>AND($V$11=1,$Q$11=0)</formula>
    </cfRule>
  </conditionalFormatting>
  <conditionalFormatting sqref="H19 L19">
    <cfRule type="expression" dxfId="50" priority="82">
      <formula>$V$11=1</formula>
    </cfRule>
  </conditionalFormatting>
  <conditionalFormatting sqref="H18 L18">
    <cfRule type="expression" dxfId="49" priority="53">
      <formula>$Q$11=1</formula>
    </cfRule>
  </conditionalFormatting>
  <conditionalFormatting sqref="E82">
    <cfRule type="expression" dxfId="48" priority="51">
      <formula>$O$82=0</formula>
    </cfRule>
  </conditionalFormatting>
  <conditionalFormatting sqref="E84 E87">
    <cfRule type="expression" dxfId="47" priority="50">
      <formula>$O$82=0</formula>
    </cfRule>
  </conditionalFormatting>
  <conditionalFormatting sqref="H82">
    <cfRule type="expression" dxfId="46" priority="49">
      <formula>$P$82=0</formula>
    </cfRule>
  </conditionalFormatting>
  <conditionalFormatting sqref="H84 H87">
    <cfRule type="expression" dxfId="45" priority="48">
      <formula>$P$82=0</formula>
    </cfRule>
  </conditionalFormatting>
  <conditionalFormatting sqref="K82">
    <cfRule type="expression" dxfId="44" priority="47">
      <formula>$Q$82=0</formula>
    </cfRule>
  </conditionalFormatting>
  <conditionalFormatting sqref="K84 K87">
    <cfRule type="expression" dxfId="43" priority="46">
      <formula>$Q$82=0</formula>
    </cfRule>
  </conditionalFormatting>
  <conditionalFormatting sqref="B82 B83:D88">
    <cfRule type="expression" dxfId="42" priority="45">
      <formula>$S$82=0</formula>
    </cfRule>
  </conditionalFormatting>
  <conditionalFormatting sqref="E44:E45">
    <cfRule type="expression" dxfId="41" priority="75">
      <formula>$O$44=1</formula>
    </cfRule>
  </conditionalFormatting>
  <conditionalFormatting sqref="H44:H45">
    <cfRule type="expression" dxfId="40" priority="86">
      <formula>$P$44=1</formula>
    </cfRule>
  </conditionalFormatting>
  <conditionalFormatting sqref="K44:K45">
    <cfRule type="expression" dxfId="39" priority="85">
      <formula>$Q$44=1</formula>
    </cfRule>
  </conditionalFormatting>
  <conditionalFormatting sqref="D94:G94">
    <cfRule type="expression" dxfId="38" priority="4">
      <formula>$Z$98=1</formula>
    </cfRule>
    <cfRule type="expression" dxfId="37" priority="21">
      <formula>$O$94=1</formula>
    </cfRule>
    <cfRule type="expression" dxfId="36" priority="41">
      <formula>$D$94=0</formula>
    </cfRule>
  </conditionalFormatting>
  <conditionalFormatting sqref="H7">
    <cfRule type="expression" dxfId="35" priority="40">
      <formula>$O$7=1</formula>
    </cfRule>
  </conditionalFormatting>
  <conditionalFormatting sqref="H8">
    <cfRule type="expression" dxfId="34" priority="39">
      <formula>$P$7=1</formula>
    </cfRule>
  </conditionalFormatting>
  <conditionalFormatting sqref="L94">
    <cfRule type="expression" dxfId="33" priority="9">
      <formula>$Z$98=1</formula>
    </cfRule>
    <cfRule type="expression" dxfId="32" priority="38">
      <formula>$O$95=1</formula>
    </cfRule>
  </conditionalFormatting>
  <conditionalFormatting sqref="E38">
    <cfRule type="expression" dxfId="31" priority="44">
      <formula>$O$38=1</formula>
    </cfRule>
  </conditionalFormatting>
  <conditionalFormatting sqref="E40">
    <cfRule type="expression" dxfId="30" priority="36">
      <formula>$O$39=1</formula>
    </cfRule>
  </conditionalFormatting>
  <conditionalFormatting sqref="E42">
    <cfRule type="expression" dxfId="29" priority="35">
      <formula>$O$40=1</formula>
    </cfRule>
  </conditionalFormatting>
  <conditionalFormatting sqref="H38">
    <cfRule type="expression" dxfId="28" priority="43">
      <formula>$P$38=1</formula>
    </cfRule>
  </conditionalFormatting>
  <conditionalFormatting sqref="H40">
    <cfRule type="expression" dxfId="27" priority="33">
      <formula>$P$39=1</formula>
    </cfRule>
  </conditionalFormatting>
  <conditionalFormatting sqref="H42">
    <cfRule type="expression" dxfId="26" priority="32">
      <formula>$P$40=1</formula>
    </cfRule>
  </conditionalFormatting>
  <conditionalFormatting sqref="K38">
    <cfRule type="expression" dxfId="25" priority="42">
      <formula>$Q$38=1</formula>
    </cfRule>
  </conditionalFormatting>
  <conditionalFormatting sqref="K40">
    <cfRule type="expression" dxfId="24" priority="30">
      <formula>$Q$39=1</formula>
    </cfRule>
  </conditionalFormatting>
  <conditionalFormatting sqref="K42">
    <cfRule type="expression" dxfId="23" priority="29">
      <formula>$Q$40=1</formula>
    </cfRule>
  </conditionalFormatting>
  <conditionalFormatting sqref="D96:H96">
    <cfRule type="expression" dxfId="22" priority="20">
      <formula>$D$96=0</formula>
    </cfRule>
  </conditionalFormatting>
  <conditionalFormatting sqref="I98 B98">
    <cfRule type="expression" dxfId="21" priority="13">
      <formula>$Z$98=1</formula>
    </cfRule>
  </conditionalFormatting>
  <conditionalFormatting sqref="I96">
    <cfRule type="expression" dxfId="20" priority="12">
      <formula>$Z$98=1</formula>
    </cfRule>
  </conditionalFormatting>
  <conditionalFormatting sqref="J96:K96">
    <cfRule type="expression" dxfId="19" priority="11">
      <formula>$Z$98=1</formula>
    </cfRule>
  </conditionalFormatting>
  <conditionalFormatting sqref="I94:K94">
    <cfRule type="expression" dxfId="18" priority="10">
      <formula>$Z$98=1</formula>
    </cfRule>
  </conditionalFormatting>
  <conditionalFormatting sqref="M94">
    <cfRule type="expression" dxfId="17" priority="6">
      <formula>$Z$98=1</formula>
    </cfRule>
  </conditionalFormatting>
  <conditionalFormatting sqref="M96">
    <cfRule type="expression" dxfId="16" priority="5">
      <formula>$Z$98=1</formula>
    </cfRule>
  </conditionalFormatting>
  <conditionalFormatting sqref="B102 B104">
    <cfRule type="expression" dxfId="15" priority="3">
      <formula>$Q$103=1</formula>
    </cfRule>
  </conditionalFormatting>
  <conditionalFormatting sqref="K102:L104">
    <cfRule type="expression" dxfId="14" priority="2">
      <formula>$Q$103=1</formula>
    </cfRule>
  </conditionalFormatting>
  <dataValidations count="6">
    <dataValidation type="whole" operator="greaterThanOrEqual" allowBlank="1" showInputMessage="1" showErrorMessage="1" sqref="E31 H31 K31">
      <formula1>0</formula1>
    </dataValidation>
    <dataValidation type="decimal" allowBlank="1" showInputMessage="1" showErrorMessage="1" sqref="E56 H56 K56 E47 H47 K47">
      <formula1>0</formula1>
      <formula2>0.9</formula2>
    </dataValidation>
    <dataValidation type="decimal" operator="greaterThanOrEqual" allowBlank="1" showInputMessage="1" showErrorMessage="1" sqref="E38:E43 H32:H33 K35 H38:H43 H18:H21 K38:K43 E32:E33 L18:L21 K32:K33">
      <formula1>0</formula1>
    </dataValidation>
    <dataValidation type="whole" allowBlank="1" showInputMessage="1" showErrorMessage="1" sqref="E44 H44 K44">
      <formula1>0</formula1>
      <formula2>90</formula2>
    </dataValidation>
    <dataValidation type="decimal" operator="greaterThan" allowBlank="1" showInputMessage="1" showErrorMessage="1" sqref="L11 L94 L96">
      <formula1>0</formula1>
    </dataValidation>
    <dataValidation type="decimal" allowBlank="1" showInputMessage="1" showErrorMessage="1" sqref="E34 H34 K34">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75A55AE5-8EC4-4D9F-BCD2-1B5716BEF3BB}">
            <xm:f>CALC_1!$F$130=0</xm:f>
            <x14:dxf>
              <font>
                <color theme="0"/>
              </font>
            </x14:dxf>
          </x14:cfRule>
          <xm:sqref>F47</xm:sqref>
        </x14:conditionalFormatting>
        <x14:conditionalFormatting xmlns:xm="http://schemas.microsoft.com/office/excel/2006/main">
          <x14:cfRule type="expression" priority="80" id="{49431FD9-12C0-4708-B98D-19DDAA1F3BCE}">
            <xm:f>CALC_1!$J$130=0</xm:f>
            <x14:dxf>
              <font>
                <color theme="0"/>
              </font>
            </x14:dxf>
          </x14:cfRule>
          <xm:sqref>I47</xm:sqref>
        </x14:conditionalFormatting>
        <x14:conditionalFormatting xmlns:xm="http://schemas.microsoft.com/office/excel/2006/main">
          <x14:cfRule type="expression" priority="79" id="{9FD5DFB6-3F25-4981-990B-A33FD36301FD}">
            <xm:f>CALC_1!$N$130=0</xm:f>
            <x14:dxf>
              <font>
                <color theme="0"/>
              </font>
            </x14:dxf>
          </x14:cfRule>
          <xm:sqref>L47</xm:sqref>
        </x14:conditionalFormatting>
        <x14:conditionalFormatting xmlns:xm="http://schemas.microsoft.com/office/excel/2006/main">
          <x14:cfRule type="expression" priority="90"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91"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92"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3"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4"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5"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6"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7"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7" id="{4EBC0878-A89F-4FA0-872C-7B248FEADDD0}">
            <xm:f>Projekteingaben!$S$11=0</xm:f>
            <x14:dxf>
              <font>
                <color theme="0"/>
              </font>
            </x14:dxf>
          </x14:cfRule>
          <xm:sqref>E93</xm:sqref>
        </x14:conditionalFormatting>
        <x14:conditionalFormatting xmlns:xm="http://schemas.microsoft.com/office/excel/2006/main">
          <x14:cfRule type="expression" priority="16" id="{FEF9FED1-A209-48AA-AF2E-2D257DCD0B9D}">
            <xm:f>Projekteingaben!$S$11=0</xm:f>
            <x14:dxf>
              <font>
                <color theme="0"/>
              </font>
            </x14:dxf>
          </x14:cfRule>
          <xm:sqref>K7</xm:sqref>
        </x14:conditionalFormatting>
        <x14:conditionalFormatting xmlns:xm="http://schemas.microsoft.com/office/excel/2006/main">
          <x14:cfRule type="expression" priority="14"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Bauteile!$B$2:$B$4</xm:f>
          </x14:formula1>
          <xm:sqref>I18:K18 E18:G18</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CALC_1!$AR$82:$AR$85</xm:f>
          </x14:formula1>
          <xm:sqref>K61</xm:sqref>
        </x14:dataValidation>
        <x14:dataValidation type="list" allowBlank="1" showInputMessage="1" showErrorMessage="1">
          <x14:formula1>
            <xm:f>CALC_1!$Z$259:$Z$285</xm:f>
          </x14:formula1>
          <xm:sqref>D94</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CALC_1!$Q$82:$Q$86</xm:f>
          </x14:formula1>
          <xm:sqref>L30 I30</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CALC_1!$F$303:$L$303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Tabelle6"/>
  <dimension ref="A2:CM352"/>
  <sheetViews>
    <sheetView topLeftCell="AJ27" zoomScale="70" zoomScaleNormal="70" workbookViewId="0">
      <selection activeCell="AP83" sqref="AP83"/>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7.7109375" style="306" bestFit="1" customWidth="1"/>
    <col min="41" max="41" width="6.57031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82" x14ac:dyDescent="0.2">
      <c r="B2" s="304" t="s">
        <v>17406</v>
      </c>
      <c r="AE2" s="306" t="s">
        <v>18120</v>
      </c>
      <c r="AR2" s="308"/>
      <c r="AS2" s="308"/>
      <c r="AW2" s="308"/>
      <c r="AX2" s="308"/>
      <c r="AY2" s="308"/>
      <c r="AZ2" s="308"/>
      <c r="BA2" s="309"/>
      <c r="BB2" s="308"/>
    </row>
    <row r="3" spans="2:82" x14ac:dyDescent="0.2">
      <c r="N3" s="310"/>
      <c r="AR3" s="308"/>
      <c r="AS3" s="308"/>
      <c r="AW3" s="308"/>
      <c r="AX3" s="308"/>
      <c r="AY3" s="308"/>
      <c r="AZ3" s="308"/>
      <c r="BA3" s="309"/>
      <c r="BB3" s="308"/>
      <c r="BC3" s="308"/>
    </row>
    <row r="4" spans="2:82" x14ac:dyDescent="0.2">
      <c r="B4" s="311" t="s">
        <v>459</v>
      </c>
      <c r="F4" s="312" t="s">
        <v>383</v>
      </c>
      <c r="J4" s="306"/>
      <c r="L4" s="313">
        <v>0.12</v>
      </c>
      <c r="AE4" s="306" t="s">
        <v>18121</v>
      </c>
      <c r="AR4" s="308"/>
      <c r="AS4" s="308"/>
      <c r="AW4" s="308"/>
      <c r="AX4" s="308"/>
      <c r="AY4" s="308"/>
      <c r="AZ4" s="308"/>
      <c r="BA4" s="309"/>
      <c r="BB4" s="308"/>
    </row>
    <row r="5" spans="2:82" x14ac:dyDescent="0.2">
      <c r="F5" s="312" t="s">
        <v>384</v>
      </c>
      <c r="L5" s="313">
        <v>0.6</v>
      </c>
      <c r="AC5" s="305"/>
      <c r="AR5" s="308"/>
      <c r="AS5" s="308"/>
      <c r="AW5" s="308"/>
      <c r="AX5" s="308"/>
      <c r="BA5" s="314"/>
      <c r="BB5" s="308"/>
    </row>
    <row r="6" spans="2:82" x14ac:dyDescent="0.2">
      <c r="B6" s="315" t="s">
        <v>17410</v>
      </c>
      <c r="F6" s="312" t="s">
        <v>458</v>
      </c>
      <c r="L6" s="316">
        <v>0.05</v>
      </c>
      <c r="AC6" s="305"/>
      <c r="AE6" s="306" t="s">
        <v>18123</v>
      </c>
      <c r="AR6" s="308"/>
      <c r="AS6" s="308"/>
      <c r="AW6" s="308"/>
      <c r="AX6" s="308"/>
      <c r="BA6" s="314"/>
      <c r="BB6" s="308"/>
    </row>
    <row r="7" spans="2:82" x14ac:dyDescent="0.2">
      <c r="F7" s="312"/>
      <c r="AC7" s="305"/>
      <c r="AE7" s="562">
        <v>2010</v>
      </c>
      <c r="AR7" s="308"/>
      <c r="AS7" s="308"/>
      <c r="BU7" s="317" t="str">
        <f>CALC_1!F315</f>
        <v>Möglichkeit der Wärmeabfuhr Strat.</v>
      </c>
      <c r="BV7" s="317"/>
      <c r="BW7" s="317">
        <f>I315</f>
        <v>0</v>
      </c>
      <c r="BX7" s="317"/>
      <c r="BY7" s="317"/>
      <c r="BZ7" s="317"/>
      <c r="CA7" s="317"/>
      <c r="CB7" s="317"/>
      <c r="CC7" s="317"/>
      <c r="CD7" s="317"/>
    </row>
    <row r="8" spans="2:82" x14ac:dyDescent="0.2">
      <c r="B8" s="317" t="s">
        <v>17411</v>
      </c>
      <c r="F8" s="312" t="s">
        <v>472</v>
      </c>
      <c r="L8" s="745">
        <v>1.1499999999999999</v>
      </c>
      <c r="N8" s="306" t="s">
        <v>17301</v>
      </c>
      <c r="AC8" s="305"/>
      <c r="AE8" s="562">
        <v>2035</v>
      </c>
      <c r="AR8" s="308"/>
      <c r="AS8" s="308"/>
      <c r="BU8" s="317" t="str">
        <f>CALC_1!F316</f>
        <v>Cwirk</v>
      </c>
      <c r="BV8" s="317"/>
      <c r="BW8" s="317" t="e">
        <f>I316</f>
        <v>#N/A</v>
      </c>
      <c r="BX8" s="317"/>
      <c r="BY8" s="317"/>
      <c r="BZ8" s="317"/>
      <c r="CA8" s="317"/>
      <c r="CB8" s="317"/>
      <c r="CC8" s="317"/>
      <c r="CD8" s="317"/>
    </row>
    <row r="9" spans="2:82" x14ac:dyDescent="0.2">
      <c r="F9" s="312" t="s">
        <v>471</v>
      </c>
      <c r="L9" s="745">
        <v>0.87</v>
      </c>
      <c r="N9" s="306" t="s">
        <v>17302</v>
      </c>
      <c r="AE9" s="562" t="s">
        <v>18142</v>
      </c>
      <c r="AR9" s="308"/>
      <c r="AS9" s="308"/>
      <c r="AW9" s="308"/>
      <c r="AX9" s="308"/>
      <c r="AY9" s="308"/>
      <c r="AZ9" s="308"/>
      <c r="BA9" s="308"/>
      <c r="BB9" s="308"/>
      <c r="BU9" s="317"/>
      <c r="BV9" s="317"/>
      <c r="BW9" s="317"/>
      <c r="BX9" s="317"/>
      <c r="BY9" s="317"/>
      <c r="BZ9" s="317">
        <f>K327</f>
        <v>0.7</v>
      </c>
      <c r="CA9" s="317"/>
      <c r="CB9" s="317" t="str">
        <f>CALC_1!M327</f>
        <v>mit ca. ≤ 70 h Übertemperaturstunden</v>
      </c>
      <c r="CC9" s="317" t="str">
        <f>CALC_1!N327</f>
        <v>gut eingehalten</v>
      </c>
      <c r="CD9" s="317"/>
    </row>
    <row r="10" spans="2:82" x14ac:dyDescent="0.2">
      <c r="B10" s="319" t="s">
        <v>17387</v>
      </c>
      <c r="F10" s="312" t="s">
        <v>470</v>
      </c>
      <c r="L10" s="318">
        <v>1</v>
      </c>
      <c r="N10" s="306" t="s">
        <v>17303</v>
      </c>
      <c r="AE10" s="562" t="s">
        <v>18143</v>
      </c>
      <c r="AR10" s="308"/>
      <c r="AS10" s="308"/>
      <c r="AW10" s="308"/>
      <c r="AX10" s="308"/>
      <c r="AY10" s="308"/>
      <c r="AZ10" s="308"/>
      <c r="BA10" s="309"/>
      <c r="BB10" s="308"/>
      <c r="BU10" s="317"/>
      <c r="BV10" s="317"/>
      <c r="BW10" s="317"/>
      <c r="BX10" s="317"/>
      <c r="BY10" s="317"/>
      <c r="BZ10" s="317">
        <f t="shared" ref="BZ10:BZ11" si="0">K328</f>
        <v>0.97</v>
      </c>
      <c r="CA10" s="317"/>
      <c r="CB10" s="317" t="str">
        <f>CALC_1!M328</f>
        <v>mit ca. ≤ 100 h Übertemperaturstunden</v>
      </c>
      <c r="CC10" s="317"/>
      <c r="CD10" s="317"/>
    </row>
    <row r="11" spans="2:82" x14ac:dyDescent="0.2">
      <c r="F11" s="312"/>
      <c r="J11" s="320"/>
      <c r="L11" s="321"/>
      <c r="AR11" s="308"/>
      <c r="AS11" s="308"/>
      <c r="AV11" s="308"/>
      <c r="AW11" s="309"/>
      <c r="AX11" s="309"/>
      <c r="AY11" s="308"/>
      <c r="AZ11" s="308"/>
      <c r="BA11" s="309"/>
      <c r="BB11" s="308"/>
      <c r="BC11" s="308"/>
      <c r="BD11" s="322"/>
      <c r="BU11" s="317"/>
      <c r="BV11" s="317"/>
      <c r="BW11" s="317"/>
      <c r="BX11" s="317"/>
      <c r="BY11" s="317"/>
      <c r="BZ11" s="317">
        <f t="shared" si="0"/>
        <v>1.05</v>
      </c>
      <c r="CA11" s="317"/>
      <c r="CB11" s="317" t="str">
        <f>CALC_1!M329</f>
        <v>mit ca. &gt; 100 h Übertemperaturstunden</v>
      </c>
      <c r="CC11" s="317"/>
      <c r="CD11" s="317"/>
    </row>
    <row r="12" spans="2:82" x14ac:dyDescent="0.2">
      <c r="F12" s="312" t="s">
        <v>461</v>
      </c>
      <c r="L12" s="323">
        <v>120</v>
      </c>
      <c r="N12" s="306" t="s">
        <v>17304</v>
      </c>
      <c r="AE12" s="306" t="s">
        <v>18124</v>
      </c>
      <c r="AR12" s="308"/>
      <c r="AS12" s="308"/>
      <c r="AV12" s="308"/>
      <c r="AW12" s="309"/>
      <c r="AX12" s="309"/>
      <c r="AY12" s="308"/>
      <c r="AZ12" s="308"/>
      <c r="BA12" s="324"/>
      <c r="BB12" s="308"/>
      <c r="BC12" s="308"/>
      <c r="BD12" s="322"/>
      <c r="BE12" s="322"/>
      <c r="BF12" s="322"/>
      <c r="BG12" s="322"/>
      <c r="BU12" s="317"/>
      <c r="BV12" s="317"/>
      <c r="BW12" s="317"/>
      <c r="BX12" s="317"/>
      <c r="BY12" s="317"/>
      <c r="BZ12" s="317"/>
      <c r="CA12" s="317"/>
      <c r="CB12" s="317"/>
      <c r="CC12" s="317"/>
      <c r="CD12" s="317"/>
    </row>
    <row r="13" spans="2:82" x14ac:dyDescent="0.2">
      <c r="F13" s="312"/>
      <c r="L13" s="321"/>
      <c r="AE13" s="766">
        <f>Projekteingaben!J11</f>
        <v>2035</v>
      </c>
      <c r="AR13" s="308"/>
      <c r="AS13" s="308"/>
      <c r="AV13" s="308"/>
      <c r="AW13" s="309"/>
      <c r="AX13" s="309"/>
      <c r="AY13" s="308"/>
      <c r="AZ13" s="308"/>
      <c r="BA13" s="324"/>
      <c r="BB13" s="308"/>
      <c r="BC13" s="308"/>
      <c r="BD13" s="322"/>
      <c r="BE13" s="322"/>
      <c r="BF13" s="322"/>
      <c r="BG13" s="322"/>
      <c r="BU13" s="317"/>
      <c r="BV13" s="317"/>
      <c r="BW13" s="317"/>
      <c r="BX13" s="317"/>
      <c r="BY13" s="317"/>
      <c r="BZ13" s="317"/>
      <c r="CA13" s="317"/>
      <c r="CB13" s="317"/>
      <c r="CC13" s="317"/>
      <c r="CD13" s="317"/>
    </row>
    <row r="14" spans="2:82"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c r="BU14" s="317"/>
      <c r="BV14" s="317"/>
      <c r="BW14" s="317"/>
      <c r="BX14" s="317"/>
      <c r="BY14" s="317"/>
      <c r="BZ14" s="317"/>
      <c r="CA14" s="317"/>
      <c r="CB14" s="317"/>
      <c r="CC14" s="317"/>
      <c r="CD14" s="317"/>
    </row>
    <row r="15" spans="2:82" x14ac:dyDescent="0.2">
      <c r="AR15" s="308"/>
      <c r="AS15" s="308"/>
      <c r="AV15" s="308"/>
      <c r="AW15" s="309"/>
      <c r="AX15" s="309"/>
      <c r="AY15" s="308"/>
      <c r="AZ15" s="308"/>
      <c r="BA15" s="324"/>
      <c r="BB15" s="308"/>
      <c r="BC15" s="308"/>
      <c r="BD15" s="322"/>
      <c r="BE15" s="322"/>
      <c r="BF15" s="322"/>
      <c r="BG15" s="322"/>
      <c r="BU15" s="317"/>
      <c r="BV15" s="317"/>
      <c r="BW15" s="310" t="e">
        <f>I331</f>
        <v>#N/A</v>
      </c>
      <c r="BX15" s="310"/>
      <c r="BY15" s="310"/>
      <c r="BZ15" s="317"/>
      <c r="CA15" s="310"/>
      <c r="CB15" s="317"/>
      <c r="CC15" s="317"/>
      <c r="CD15" s="317"/>
    </row>
    <row r="16" spans="2:82"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c r="BW16" s="306"/>
      <c r="BX16" s="306"/>
      <c r="BY16" s="306"/>
      <c r="CA16" s="306"/>
    </row>
    <row r="17" spans="1:91" x14ac:dyDescent="0.2">
      <c r="F17" s="417" t="s">
        <v>18197</v>
      </c>
      <c r="G17" s="410" t="s">
        <v>18198</v>
      </c>
      <c r="K17" s="321"/>
      <c r="L17" s="428">
        <v>75.000100000000003</v>
      </c>
      <c r="AR17" s="308"/>
      <c r="AS17" s="308"/>
      <c r="AV17" s="308"/>
      <c r="AW17" s="309"/>
      <c r="AX17" s="309"/>
      <c r="AY17" s="308"/>
      <c r="AZ17" s="308"/>
      <c r="BA17" s="324"/>
      <c r="BB17" s="308"/>
      <c r="BC17" s="308"/>
      <c r="BD17" s="322"/>
      <c r="BE17" s="322"/>
      <c r="BF17" s="322"/>
      <c r="BG17" s="322"/>
      <c r="BW17" s="306"/>
      <c r="BX17" s="306"/>
      <c r="BY17" s="306"/>
      <c r="CA17" s="306"/>
    </row>
    <row r="18" spans="1:91" x14ac:dyDescent="0.2">
      <c r="F18" s="312" t="s">
        <v>17365</v>
      </c>
      <c r="L18" s="316">
        <v>2.5</v>
      </c>
      <c r="AR18" s="308"/>
      <c r="AS18" s="308"/>
      <c r="AV18" s="308"/>
      <c r="AW18" s="309"/>
      <c r="AX18" s="309"/>
      <c r="AY18" s="308"/>
      <c r="AZ18" s="308"/>
      <c r="BA18" s="324"/>
      <c r="BB18" s="308"/>
      <c r="BC18" s="308"/>
      <c r="BD18" s="322"/>
      <c r="BE18" s="322"/>
      <c r="BF18" s="322"/>
      <c r="BG18" s="322"/>
      <c r="BW18" s="306"/>
      <c r="BX18" s="306"/>
      <c r="BY18" s="306"/>
      <c r="BZ18" s="306"/>
      <c r="CA18" s="306"/>
    </row>
    <row r="19" spans="1:91" x14ac:dyDescent="0.2">
      <c r="F19" s="312"/>
      <c r="AR19" s="308"/>
      <c r="AS19" s="308"/>
      <c r="AV19" s="308"/>
      <c r="AW19" s="309"/>
      <c r="AX19" s="309"/>
      <c r="AY19" s="308"/>
      <c r="AZ19" s="308"/>
      <c r="BA19" s="324"/>
      <c r="BB19" s="308"/>
      <c r="BC19" s="308"/>
      <c r="BD19" s="322"/>
      <c r="BE19" s="322"/>
      <c r="BF19" s="322"/>
      <c r="BG19" s="322"/>
      <c r="BW19" s="306"/>
      <c r="BX19" s="306"/>
      <c r="BY19" s="306"/>
      <c r="BZ19" s="306"/>
      <c r="CA19" s="306"/>
    </row>
    <row r="20" spans="1:91" x14ac:dyDescent="0.2">
      <c r="F20" s="312" t="s">
        <v>17376</v>
      </c>
      <c r="H20" s="417" t="s">
        <v>18101</v>
      </c>
      <c r="L20" s="318">
        <v>1</v>
      </c>
      <c r="N20" s="306" t="s">
        <v>17378</v>
      </c>
      <c r="AC20" s="310"/>
      <c r="AR20" s="308"/>
      <c r="AS20" s="308"/>
      <c r="AV20" s="308"/>
      <c r="AW20" s="309"/>
      <c r="AX20" s="309"/>
      <c r="AY20" s="308" t="s">
        <v>18164</v>
      </c>
      <c r="AZ20" s="308">
        <v>4.0999999999999996</v>
      </c>
      <c r="BA20" s="324">
        <v>83.076923076923066</v>
      </c>
      <c r="BB20" s="308"/>
      <c r="BC20" s="308"/>
      <c r="BD20" s="322"/>
      <c r="BE20" s="322"/>
      <c r="BF20" s="322"/>
      <c r="BG20" s="322"/>
      <c r="BW20" s="306"/>
      <c r="BX20" s="306"/>
      <c r="BY20" s="306"/>
      <c r="BZ20" s="306"/>
      <c r="CA20" s="306"/>
    </row>
    <row r="21" spans="1:91" x14ac:dyDescent="0.2">
      <c r="N21" s="751" t="s">
        <v>18125</v>
      </c>
      <c r="AR21" s="308"/>
      <c r="AS21" s="308"/>
      <c r="AV21" s="308"/>
      <c r="AW21" s="309"/>
      <c r="AX21" s="309"/>
      <c r="AY21" s="306" t="s">
        <v>18163</v>
      </c>
      <c r="AZ21" s="306">
        <v>3.6</v>
      </c>
      <c r="BA21" s="306">
        <v>113.53846153846156</v>
      </c>
      <c r="BB21" s="308"/>
      <c r="BC21" s="308"/>
      <c r="BD21" s="322"/>
      <c r="BE21" s="322"/>
      <c r="BF21" s="322"/>
      <c r="BG21" s="322"/>
      <c r="BW21" s="306"/>
      <c r="BX21" s="306"/>
      <c r="BY21" s="306"/>
      <c r="BZ21" s="306"/>
      <c r="CA21" s="306"/>
    </row>
    <row r="22" spans="1:91" x14ac:dyDescent="0.2">
      <c r="F22" s="312" t="s">
        <v>17417</v>
      </c>
      <c r="L22" s="316">
        <v>3</v>
      </c>
      <c r="AR22" s="308"/>
      <c r="AS22" s="308"/>
      <c r="AV22" s="308"/>
      <c r="AW22" s="309"/>
      <c r="AX22" s="309"/>
      <c r="AY22" s="306" t="s">
        <v>18165</v>
      </c>
      <c r="AZ22" s="306">
        <v>3.3</v>
      </c>
      <c r="BA22" s="306">
        <v>134.7692307692308</v>
      </c>
      <c r="BB22" s="308"/>
      <c r="BC22" s="308"/>
      <c r="BD22" s="322"/>
      <c r="BE22" s="322"/>
      <c r="BF22" s="322"/>
      <c r="BG22" s="322"/>
      <c r="BZ22" s="306"/>
    </row>
    <row r="23" spans="1:91" x14ac:dyDescent="0.2">
      <c r="AR23" s="308"/>
      <c r="AS23" s="308"/>
      <c r="AV23" s="308"/>
      <c r="AW23" s="309"/>
      <c r="AX23" s="309"/>
      <c r="AY23" s="306" t="s">
        <v>18166</v>
      </c>
      <c r="AZ23" s="306">
        <v>3.2</v>
      </c>
      <c r="BA23" s="306">
        <v>144.00000000000003</v>
      </c>
      <c r="BB23" s="308"/>
      <c r="BC23" s="308"/>
      <c r="BD23" s="322"/>
      <c r="BE23" s="322"/>
      <c r="BF23" s="322"/>
      <c r="BG23" s="322"/>
      <c r="CK23" s="307" t="s">
        <v>18136</v>
      </c>
      <c r="CM23" s="307">
        <f>IF(OR(AE13=AE7,AE13=0),0,1)</f>
        <v>1</v>
      </c>
    </row>
    <row r="24" spans="1:91" x14ac:dyDescent="0.2">
      <c r="F24" s="312" t="s">
        <v>17942</v>
      </c>
      <c r="L24" s="316">
        <v>5</v>
      </c>
      <c r="AX24" s="325"/>
      <c r="AY24" s="306" t="s">
        <v>18167</v>
      </c>
      <c r="AZ24" s="306">
        <v>2.8</v>
      </c>
      <c r="BA24" s="306">
        <v>204</v>
      </c>
      <c r="BE24" s="322"/>
      <c r="BF24" s="322"/>
      <c r="BG24" s="322"/>
    </row>
    <row r="25" spans="1:91" x14ac:dyDescent="0.2">
      <c r="AX25" s="325"/>
      <c r="AY25" s="306" t="s">
        <v>18168</v>
      </c>
      <c r="AZ25" s="306">
        <v>2.5</v>
      </c>
      <c r="BA25" s="306">
        <v>245.53846153846158</v>
      </c>
      <c r="BE25" s="322"/>
      <c r="BF25" s="322"/>
      <c r="BG25" s="322"/>
      <c r="CK25" s="307" t="s">
        <v>18137</v>
      </c>
      <c r="CM25" s="307">
        <f>IF(AND(Projekteingaben!J13=CALC_1!X80,CM23=1),1,0)</f>
        <v>1</v>
      </c>
    </row>
    <row r="26" spans="1:91" x14ac:dyDescent="0.2">
      <c r="F26" s="312" t="s">
        <v>18100</v>
      </c>
      <c r="L26" s="316">
        <v>100</v>
      </c>
      <c r="AX26" s="325"/>
      <c r="AY26" s="306" t="s">
        <v>18169</v>
      </c>
      <c r="AZ26" s="306">
        <v>1.8</v>
      </c>
      <c r="BA26" s="306">
        <v>334.15384615384613</v>
      </c>
      <c r="BE26" s="322"/>
      <c r="BF26" s="322"/>
      <c r="BG26" s="322"/>
      <c r="BO26" s="304"/>
    </row>
    <row r="27" spans="1:9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91" x14ac:dyDescent="0.2">
      <c r="B29" s="304" t="s">
        <v>460</v>
      </c>
      <c r="AX29" s="310"/>
      <c r="BT29" s="317" t="s">
        <v>18140</v>
      </c>
    </row>
    <row r="30" spans="1:91" ht="13.5" thickBot="1" x14ac:dyDescent="0.25"/>
    <row r="31" spans="1:91" ht="13.5" thickBot="1" x14ac:dyDescent="0.25">
      <c r="A31" s="926"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c r="CJ31" s="307" t="s">
        <v>80</v>
      </c>
      <c r="CK31" s="307" t="s">
        <v>18161</v>
      </c>
    </row>
    <row r="32" spans="1:91" ht="13.5" thickBot="1" x14ac:dyDescent="0.25">
      <c r="A32" s="927"/>
      <c r="B32" s="333">
        <f>Projekteingaben!F11</f>
        <v>0</v>
      </c>
      <c r="C32" s="334" t="e">
        <f t="shared" ref="C32:AH32" si="1">INDEX($B$35:$BA$75,MATCH($B$32,$B$35:$B$75,0),MATCH(C31,$B$35:$BA$35,0))</f>
        <v>#N/A</v>
      </c>
      <c r="D32" s="334" t="e">
        <f t="shared" si="1"/>
        <v>#N/A</v>
      </c>
      <c r="E32" s="334" t="e">
        <f t="shared" si="1"/>
        <v>#N/A</v>
      </c>
      <c r="F32" s="334" t="e">
        <f t="shared" si="1"/>
        <v>#N/A</v>
      </c>
      <c r="G32" s="334" t="e">
        <f t="shared" si="1"/>
        <v>#N/A</v>
      </c>
      <c r="H32" s="334" t="e">
        <f t="shared" si="1"/>
        <v>#N/A</v>
      </c>
      <c r="I32" s="334" t="e">
        <f t="shared" si="1"/>
        <v>#N/A</v>
      </c>
      <c r="J32" s="334" t="e">
        <f t="shared" si="1"/>
        <v>#N/A</v>
      </c>
      <c r="K32" s="334" t="e">
        <f t="shared" si="1"/>
        <v>#N/A</v>
      </c>
      <c r="L32" s="334" t="e">
        <f t="shared" si="1"/>
        <v>#N/A</v>
      </c>
      <c r="M32" s="334" t="e">
        <f t="shared" si="1"/>
        <v>#N/A</v>
      </c>
      <c r="N32" s="335" t="e">
        <f t="shared" si="1"/>
        <v>#N/A</v>
      </c>
      <c r="O32" s="335" t="e">
        <f t="shared" si="1"/>
        <v>#N/A</v>
      </c>
      <c r="P32" s="335" t="e">
        <f t="shared" si="1"/>
        <v>#N/A</v>
      </c>
      <c r="Q32" s="335" t="e">
        <f t="shared" si="1"/>
        <v>#N/A</v>
      </c>
      <c r="R32" s="335" t="e">
        <f t="shared" si="1"/>
        <v>#N/A</v>
      </c>
      <c r="S32" s="335" t="e">
        <f t="shared" si="1"/>
        <v>#N/A</v>
      </c>
      <c r="T32" s="335" t="e">
        <f t="shared" si="1"/>
        <v>#N/A</v>
      </c>
      <c r="U32" s="334" t="e">
        <f t="shared" si="1"/>
        <v>#N/A</v>
      </c>
      <c r="V32" s="334" t="e">
        <f t="shared" si="1"/>
        <v>#N/A</v>
      </c>
      <c r="W32" s="334" t="e">
        <f t="shared" si="1"/>
        <v>#N/A</v>
      </c>
      <c r="X32" s="334" t="e">
        <f t="shared" si="1"/>
        <v>#N/A</v>
      </c>
      <c r="Y32" s="334" t="e">
        <f t="shared" si="1"/>
        <v>#N/A</v>
      </c>
      <c r="Z32" s="334" t="e">
        <f t="shared" si="1"/>
        <v>#N/A</v>
      </c>
      <c r="AA32" s="334" t="e">
        <f t="shared" si="1"/>
        <v>#N/A</v>
      </c>
      <c r="AB32" s="334" t="e">
        <f t="shared" si="1"/>
        <v>#N/A</v>
      </c>
      <c r="AC32" s="334" t="e">
        <f t="shared" si="1"/>
        <v>#N/A</v>
      </c>
      <c r="AD32" s="334" t="e">
        <f t="shared" si="1"/>
        <v>#N/A</v>
      </c>
      <c r="AE32" s="334" t="e">
        <f t="shared" si="1"/>
        <v>#N/A</v>
      </c>
      <c r="AF32" s="334" t="e">
        <f t="shared" si="1"/>
        <v>#N/A</v>
      </c>
      <c r="AG32" s="334" t="e">
        <f t="shared" si="1"/>
        <v>#N/A</v>
      </c>
      <c r="AH32" s="334" t="e">
        <f t="shared" si="1"/>
        <v>#N/A</v>
      </c>
      <c r="AI32" s="336" t="e">
        <f t="shared" ref="AI32:BA32" si="2">INDEX($B$35:$BA$75,MATCH($B$32,$B$35:$B$75,0),MATCH(AI31,$B$35:$BA$35,0))</f>
        <v>#N/A</v>
      </c>
      <c r="AJ32" s="336" t="e">
        <f t="shared" si="2"/>
        <v>#N/A</v>
      </c>
      <c r="AK32" s="336" t="e">
        <f t="shared" si="2"/>
        <v>#N/A</v>
      </c>
      <c r="AL32" s="336" t="e">
        <f t="shared" si="2"/>
        <v>#N/A</v>
      </c>
      <c r="AM32" s="336" t="e">
        <f t="shared" si="2"/>
        <v>#N/A</v>
      </c>
      <c r="AN32" s="336" t="e">
        <f t="shared" si="2"/>
        <v>#N/A</v>
      </c>
      <c r="AO32" s="336" t="e">
        <f t="shared" si="2"/>
        <v>#N/A</v>
      </c>
      <c r="AP32" s="336" t="e">
        <f t="shared" si="2"/>
        <v>#N/A</v>
      </c>
      <c r="AQ32" s="336" t="e">
        <f t="shared" si="2"/>
        <v>#N/A</v>
      </c>
      <c r="AR32" s="336" t="e">
        <f t="shared" si="2"/>
        <v>#N/A</v>
      </c>
      <c r="AS32" s="334" t="e">
        <f t="shared" si="2"/>
        <v>#N/A</v>
      </c>
      <c r="AT32" s="334" t="e">
        <f t="shared" si="2"/>
        <v>#N/A</v>
      </c>
      <c r="AU32" s="334" t="e">
        <f t="shared" si="2"/>
        <v>#N/A</v>
      </c>
      <c r="AV32" s="334" t="e">
        <f t="shared" si="2"/>
        <v>#N/A</v>
      </c>
      <c r="AW32" s="334" t="e">
        <f t="shared" si="2"/>
        <v>#N/A</v>
      </c>
      <c r="AX32" s="334" t="e">
        <f>INDEX($B$35:$BA$75,MATCH($B$32,$B$35:$B$75,0),MATCH(AX31,$B$35:$BA$35,0))</f>
        <v>#N/A</v>
      </c>
      <c r="AY32" s="334" t="e">
        <f t="shared" si="2"/>
        <v>#N/A</v>
      </c>
      <c r="AZ32" s="334" t="e">
        <f t="shared" si="2"/>
        <v>#N/A</v>
      </c>
      <c r="BA32" s="337" t="e">
        <f t="shared" si="2"/>
        <v>#N/A</v>
      </c>
      <c r="BB32" s="338"/>
      <c r="BC32" s="338"/>
      <c r="BI32" s="915" t="s">
        <v>18138</v>
      </c>
      <c r="BJ32" s="916"/>
      <c r="BK32" s="916"/>
      <c r="BL32" s="916"/>
      <c r="BM32" s="916"/>
      <c r="BN32" s="916"/>
      <c r="BO32" s="916"/>
      <c r="BP32" s="916"/>
      <c r="BQ32" s="916"/>
      <c r="BR32" s="917"/>
      <c r="BT32" s="915" t="s">
        <v>18139</v>
      </c>
      <c r="BU32" s="916"/>
      <c r="BV32" s="916"/>
      <c r="BW32" s="916"/>
      <c r="BX32" s="917"/>
      <c r="CJ32" s="307">
        <f>Projekteingaben!F11</f>
        <v>0</v>
      </c>
      <c r="CK32" s="563">
        <f>INDEX($CJ$35:$CK$76,MATCH($CJ$32,$CJ$35:$CJ$76,0),MATCH(CK31,$CJ$35:$CK$35,0))</f>
        <v>0</v>
      </c>
    </row>
    <row r="33" spans="1:91" ht="13.5" thickBot="1" x14ac:dyDescent="0.25">
      <c r="AY33" s="310"/>
      <c r="BA33" s="339"/>
    </row>
    <row r="34" spans="1:91" ht="13.5" thickBot="1" x14ac:dyDescent="0.25">
      <c r="A34" s="340" t="s">
        <v>17309</v>
      </c>
      <c r="B34" s="934" t="s">
        <v>17307</v>
      </c>
      <c r="C34" s="935"/>
      <c r="D34" s="935"/>
      <c r="E34" s="935"/>
      <c r="F34" s="935"/>
      <c r="G34" s="935"/>
      <c r="H34" s="935"/>
      <c r="I34" s="935"/>
      <c r="J34" s="935"/>
      <c r="K34" s="935"/>
      <c r="L34" s="935"/>
      <c r="M34" s="936"/>
      <c r="N34" s="937" t="s">
        <v>17310</v>
      </c>
      <c r="O34" s="938"/>
      <c r="P34" s="938"/>
      <c r="Q34" s="938"/>
      <c r="R34" s="938"/>
      <c r="S34" s="938"/>
      <c r="T34" s="939"/>
      <c r="U34" s="940" t="s">
        <v>17307</v>
      </c>
      <c r="V34" s="941"/>
      <c r="W34" s="941"/>
      <c r="X34" s="941"/>
      <c r="Y34" s="941"/>
      <c r="Z34" s="941"/>
      <c r="AA34" s="942"/>
      <c r="AB34" s="921" t="s">
        <v>17371</v>
      </c>
      <c r="AC34" s="922"/>
      <c r="AD34" s="922"/>
      <c r="AE34" s="922"/>
      <c r="AF34" s="922"/>
      <c r="AG34" s="922"/>
      <c r="AH34" s="923"/>
      <c r="AI34" s="921" t="s">
        <v>17312</v>
      </c>
      <c r="AJ34" s="922"/>
      <c r="AK34" s="922"/>
      <c r="AL34" s="922"/>
      <c r="AM34" s="922"/>
      <c r="AN34" s="922"/>
      <c r="AO34" s="922"/>
      <c r="AP34" s="922"/>
      <c r="AQ34" s="923"/>
      <c r="AR34" s="921" t="s">
        <v>17314</v>
      </c>
      <c r="AS34" s="922"/>
      <c r="AT34" s="922"/>
      <c r="AU34" s="922"/>
      <c r="AV34" s="922"/>
      <c r="AW34" s="923"/>
      <c r="AX34" s="921" t="s">
        <v>17313</v>
      </c>
      <c r="AY34" s="922"/>
      <c r="AZ34" s="922"/>
      <c r="BA34" s="922"/>
      <c r="BB34" s="922"/>
      <c r="BC34" s="922"/>
      <c r="BD34" s="922"/>
      <c r="BE34" s="923"/>
      <c r="BG34" s="317"/>
      <c r="BI34" s="305">
        <f>AE7</f>
        <v>2010</v>
      </c>
      <c r="BJ34" s="305"/>
      <c r="BK34" s="316">
        <f>AE8</f>
        <v>2035</v>
      </c>
      <c r="BL34" s="316"/>
      <c r="BM34" s="316" t="str">
        <f>AE9</f>
        <v>2060 low</v>
      </c>
      <c r="BN34" s="316"/>
      <c r="BO34" s="305" t="str">
        <f>AE10</f>
        <v>2060 high</v>
      </c>
      <c r="BP34" s="305"/>
      <c r="BQ34" s="305" t="s">
        <v>18124</v>
      </c>
      <c r="BR34" s="305" t="s">
        <v>18124</v>
      </c>
      <c r="BT34" s="305">
        <f>BI34</f>
        <v>2010</v>
      </c>
      <c r="BU34" s="305">
        <f>BK34</f>
        <v>2035</v>
      </c>
      <c r="BV34" s="305" t="s">
        <v>18191</v>
      </c>
      <c r="BW34" s="305" t="s">
        <v>18192</v>
      </c>
      <c r="BX34" s="305" t="s">
        <v>18124</v>
      </c>
      <c r="BY34" s="305" t="s">
        <v>18191</v>
      </c>
      <c r="BZ34" s="305" t="s">
        <v>18192</v>
      </c>
      <c r="CC34" s="304" t="s">
        <v>18194</v>
      </c>
      <c r="CK34" s="307" t="s">
        <v>18145</v>
      </c>
      <c r="CM34" s="305" t="s">
        <v>18124</v>
      </c>
    </row>
    <row r="35" spans="1:9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18128</v>
      </c>
      <c r="BJ35" s="305" t="s">
        <v>244</v>
      </c>
      <c r="BK35" s="316" t="s">
        <v>18128</v>
      </c>
      <c r="BL35" s="316" t="s">
        <v>244</v>
      </c>
      <c r="BM35" s="316" t="s">
        <v>18128</v>
      </c>
      <c r="BN35" s="316" t="s">
        <v>244</v>
      </c>
      <c r="BO35" s="305" t="s">
        <v>18128</v>
      </c>
      <c r="BP35" s="305" t="s">
        <v>244</v>
      </c>
      <c r="CC35" s="800"/>
      <c r="CD35" s="800" t="str">
        <f t="shared" ref="CD35:CD75" si="3">D255</f>
        <v>gew.Tag</v>
      </c>
      <c r="CE35" s="800" t="str">
        <f t="shared" ref="CE35:CE75" si="4">E255</f>
        <v>gew.Tag-Nacht</v>
      </c>
      <c r="CF35" s="803">
        <v>2010</v>
      </c>
      <c r="CG35" s="803"/>
      <c r="CH35" s="803"/>
      <c r="CJ35" s="307" t="s">
        <v>80</v>
      </c>
      <c r="CK35" s="307" t="s">
        <v>18161</v>
      </c>
    </row>
    <row r="36" spans="1:9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56">
        <f>BA36/4</f>
        <v>48.944337811900191</v>
      </c>
      <c r="AY36" s="757">
        <f>AX36*0.5</f>
        <v>24.472168905950095</v>
      </c>
      <c r="AZ36" s="753">
        <f>2.8/BQ36</f>
        <v>2.860061287027579</v>
      </c>
      <c r="BA36" s="752">
        <f t="shared" ref="BA36:BA73" si="5">(BH36/$L$8)/BR36</f>
        <v>195.77735124760076</v>
      </c>
      <c r="BB36" s="366">
        <f>BA36/AZ36</f>
        <v>68.452152454071836</v>
      </c>
      <c r="BC36" s="367">
        <f t="shared" ref="BC36:BC75" si="6">(1/AZ36)</f>
        <v>0.34964285714285714</v>
      </c>
      <c r="BD36" s="351" t="str">
        <f t="shared" ref="BD36:BD75" si="7">B36</f>
        <v>Adelboden</v>
      </c>
      <c r="BE36" s="368">
        <f t="shared" ref="BE36:BE38" si="8">AQ36</f>
        <v>250.52307692307699</v>
      </c>
      <c r="BF36" s="372">
        <v>5</v>
      </c>
      <c r="BG36" s="369">
        <f>MEDIAN($BE$36,$BE$44:$BE$45,$BE$51:$BE$52,$BE$57,$BE$60,$BE$62)</f>
        <v>234.6</v>
      </c>
      <c r="BH36" s="370">
        <f t="shared" ref="BH36:BH75" si="9">BG36*$G$93</f>
        <v>234.6</v>
      </c>
      <c r="BI36" s="410">
        <v>1</v>
      </c>
      <c r="BJ36" s="410">
        <v>1</v>
      </c>
      <c r="BK36" s="789">
        <f>$BK$51</f>
        <v>0.97899999999999998</v>
      </c>
      <c r="BL36" s="789">
        <f>$BL$51</f>
        <v>1.042</v>
      </c>
      <c r="BM36" s="767">
        <f t="shared" ref="BM36:BM73" si="10">BK36</f>
        <v>0.97899999999999998</v>
      </c>
      <c r="BN36" s="767">
        <f t="shared" ref="BN36:BN73" si="11">BL36</f>
        <v>1.042</v>
      </c>
      <c r="BO36" s="789">
        <f>$BO$51</f>
        <v>0.91400000000000003</v>
      </c>
      <c r="BP36" s="789">
        <f>$BP$51</f>
        <v>1.196</v>
      </c>
      <c r="BQ36" s="786">
        <f t="shared" ref="BQ36:BQ72" si="12">IF($AE$13=$BI$34,BI36,IF($AE$13=$BK$34,BK36,IF($AE$13=$BM$34,BM36,IF($AE$13=$BO$34,BO36,1))))</f>
        <v>0.97899999999999998</v>
      </c>
      <c r="BR36" s="786">
        <f t="shared" ref="BR36:BR73" si="13">IF($AE$13=$BI$34,BJ36,IF($AE$13=$BK$34,BL36,IF($AE$13=$BM$34,BN36,IF($AE$13=$BO$34,BP36,1))))</f>
        <v>1.042</v>
      </c>
      <c r="BS36" s="317"/>
      <c r="BT36" s="410">
        <v>1</v>
      </c>
      <c r="BU36" s="789">
        <f>$BU$51</f>
        <v>1</v>
      </c>
      <c r="BV36" s="789">
        <f>$BV$51</f>
        <v>1.03</v>
      </c>
      <c r="BW36" s="789">
        <f>$BW$51</f>
        <v>1.04</v>
      </c>
      <c r="BX36" s="534">
        <f>IF($BU$34=$AE$13,BU36,BT36)</f>
        <v>1</v>
      </c>
      <c r="BY36" s="534">
        <f>IF($BU$34=$AE$13,BV36,BT36)</f>
        <v>1.03</v>
      </c>
      <c r="BZ36" s="534">
        <f>IF($BU$34=$AE$13,BW36,BT36)</f>
        <v>1.04</v>
      </c>
      <c r="CC36" s="800">
        <f t="shared" ref="CC36:CC75" si="14">C256</f>
        <v>225.03143821563307</v>
      </c>
      <c r="CD36" s="800">
        <f t="shared" si="3"/>
        <v>1.2621359223300972</v>
      </c>
      <c r="CE36" s="800">
        <f t="shared" si="4"/>
        <v>1.0865384615384615</v>
      </c>
      <c r="CF36" s="804">
        <v>234.48275862068965</v>
      </c>
      <c r="CG36" s="804">
        <v>1.3</v>
      </c>
      <c r="CH36" s="804">
        <v>1.1299999999999999</v>
      </c>
      <c r="CJ36" s="317" t="str">
        <f t="shared" ref="CJ36:CJ75" si="15">B256</f>
        <v>Adelboden</v>
      </c>
      <c r="CK36" s="305">
        <v>0</v>
      </c>
      <c r="CL36" s="806">
        <v>1</v>
      </c>
      <c r="CM36" s="305">
        <f>IF(AND($CM$25=1,CK36=1),CL36,1)</f>
        <v>1</v>
      </c>
    </row>
    <row r="37" spans="1:9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16">AVERAGE(AI37:AO37)</f>
        <v>238.39120879120881</v>
      </c>
      <c r="AQ37" s="360">
        <f>MEDIAN(AK37:AM37)</f>
        <v>150.73846153846162</v>
      </c>
      <c r="AR37" s="361">
        <v>6.6</v>
      </c>
      <c r="AS37" s="362">
        <v>13.9</v>
      </c>
      <c r="AT37" s="362">
        <v>10</v>
      </c>
      <c r="AU37" s="363">
        <v>380</v>
      </c>
      <c r="AV37" s="364">
        <v>0.19</v>
      </c>
      <c r="AW37" s="365" t="s">
        <v>219</v>
      </c>
      <c r="AX37" s="756">
        <f t="shared" ref="AX37:AX75" si="17">BA37/4</f>
        <v>25.031432163675852</v>
      </c>
      <c r="AY37" s="757">
        <f t="shared" ref="AY37:AY75" si="18">AX37*0.5</f>
        <v>12.515716081837926</v>
      </c>
      <c r="AZ37" s="753">
        <f>3.3/BQ37</f>
        <v>3.5986913849509268</v>
      </c>
      <c r="BA37" s="752">
        <f t="shared" si="5"/>
        <v>100.12572865470341</v>
      </c>
      <c r="BB37" s="366">
        <f t="shared" ref="BB37:BB75" si="19">BA37/AZ37</f>
        <v>27.822816114049402</v>
      </c>
      <c r="BC37" s="367">
        <f t="shared" si="6"/>
        <v>0.27787878787878789</v>
      </c>
      <c r="BD37" s="351" t="str">
        <f t="shared" si="7"/>
        <v>Aigle</v>
      </c>
      <c r="BE37" s="368">
        <f t="shared" si="8"/>
        <v>150.73846153846162</v>
      </c>
      <c r="BF37" s="372">
        <v>3</v>
      </c>
      <c r="BG37" s="369">
        <f>MEDIAN($BE$37:$BE$39,$BE$41:$BE$42,$BE$55,$BE$67,$BE$71)</f>
        <v>154.98461538461541</v>
      </c>
      <c r="BH37" s="371">
        <f t="shared" si="9"/>
        <v>154.98461538461541</v>
      </c>
      <c r="BI37" s="410">
        <v>1</v>
      </c>
      <c r="BJ37" s="410">
        <v>1</v>
      </c>
      <c r="BK37" s="788">
        <f>$BK$39</f>
        <v>0.91700000000000004</v>
      </c>
      <c r="BL37" s="788">
        <f>$BL$39</f>
        <v>1.3460000000000001</v>
      </c>
      <c r="BM37" s="767">
        <f t="shared" si="10"/>
        <v>0.91700000000000004</v>
      </c>
      <c r="BN37" s="767">
        <f t="shared" si="11"/>
        <v>1.3460000000000001</v>
      </c>
      <c r="BO37" s="788">
        <f>$BO$39</f>
        <v>0.84299999999999997</v>
      </c>
      <c r="BP37" s="788">
        <f>$BP$39</f>
        <v>2.621</v>
      </c>
      <c r="BQ37" s="786">
        <f t="shared" si="12"/>
        <v>0.91700000000000004</v>
      </c>
      <c r="BR37" s="786">
        <f t="shared" si="13"/>
        <v>1.3460000000000001</v>
      </c>
      <c r="BT37" s="410">
        <v>1</v>
      </c>
      <c r="BU37" s="798">
        <f>$BU$39</f>
        <v>1.01</v>
      </c>
      <c r="BV37" s="798">
        <f>$BV$39</f>
        <v>2.85</v>
      </c>
      <c r="BW37" s="798">
        <f>$BW$39</f>
        <v>2.15</v>
      </c>
      <c r="BX37" s="534">
        <f t="shared" ref="BX37:BX74" si="20">IF($AE$13=$BT$34,BT37,IF($AE$13=$BU$34,BU37,IF($AE$13=$BV$34,BV37,IF($AE$13=$BW$34,BW37,1))))</f>
        <v>1.01</v>
      </c>
      <c r="BY37" s="534">
        <f t="shared" ref="BY37:BY52" si="21">IF($BU$34=$AE$13,BV37,BT37)</f>
        <v>2.85</v>
      </c>
      <c r="BZ37" s="534">
        <f t="shared" ref="BZ37:BZ52" si="22">IF($BU$34=$AE$13,BW37,BT37)</f>
        <v>2.15</v>
      </c>
      <c r="CC37" s="800">
        <f t="shared" si="14"/>
        <v>113.94756874326096</v>
      </c>
      <c r="CD37" s="800">
        <f t="shared" si="3"/>
        <v>0.35087719298245612</v>
      </c>
      <c r="CE37" s="800">
        <f t="shared" si="4"/>
        <v>0.52093023255813964</v>
      </c>
      <c r="CF37" s="804">
        <v>154.90716180371356</v>
      </c>
      <c r="CG37" s="804">
        <v>1</v>
      </c>
      <c r="CH37" s="804">
        <v>1.1200000000000001</v>
      </c>
      <c r="CJ37" s="317" t="str">
        <f t="shared" si="15"/>
        <v>Aigle</v>
      </c>
      <c r="CK37" s="305">
        <v>0</v>
      </c>
      <c r="CL37" s="806">
        <v>1.25</v>
      </c>
      <c r="CM37" s="305">
        <f t="shared" ref="CM37:CM75" si="23">IF(AND($CM$25=1,CK37=1),CL37,1)</f>
        <v>1</v>
      </c>
    </row>
    <row r="38" spans="1:9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16"/>
        <v>242.33406593406593</v>
      </c>
      <c r="AQ38" s="360">
        <f t="shared" ref="AQ38:AQ75" si="24">MEDIAN(AK38:AM38)</f>
        <v>157.1076923076923</v>
      </c>
      <c r="AR38" s="361">
        <v>12.8</v>
      </c>
      <c r="AS38" s="362">
        <v>23.5</v>
      </c>
      <c r="AT38" s="362">
        <v>51</v>
      </c>
      <c r="AU38" s="363">
        <v>450</v>
      </c>
      <c r="AV38" s="364">
        <v>0.23</v>
      </c>
      <c r="AW38" s="365" t="s">
        <v>218</v>
      </c>
      <c r="AX38" s="756">
        <f t="shared" si="17"/>
        <v>25.031432163675852</v>
      </c>
      <c r="AY38" s="757">
        <f t="shared" si="18"/>
        <v>12.515716081837926</v>
      </c>
      <c r="AZ38" s="753">
        <f>3.3/BQ38</f>
        <v>3.5986913849509268</v>
      </c>
      <c r="BA38" s="752">
        <f t="shared" si="5"/>
        <v>100.12572865470341</v>
      </c>
      <c r="BB38" s="366">
        <f t="shared" si="19"/>
        <v>27.822816114049402</v>
      </c>
      <c r="BC38" s="367">
        <f t="shared" si="6"/>
        <v>0.27787878787878789</v>
      </c>
      <c r="BD38" s="351" t="str">
        <f t="shared" si="7"/>
        <v>Altdorf</v>
      </c>
      <c r="BE38" s="368">
        <f t="shared" si="8"/>
        <v>157.1076923076923</v>
      </c>
      <c r="BF38" s="372">
        <v>3</v>
      </c>
      <c r="BG38" s="369">
        <f>MEDIAN($BE$37:$BE$39,$BE$41:$BE$42,$BE$55,$BE$67,$BE$71)</f>
        <v>154.98461538461541</v>
      </c>
      <c r="BH38" s="371">
        <f t="shared" si="9"/>
        <v>154.98461538461541</v>
      </c>
      <c r="BI38" s="410">
        <v>1</v>
      </c>
      <c r="BJ38" s="410">
        <v>1</v>
      </c>
      <c r="BK38" s="788">
        <f>$BK$39</f>
        <v>0.91700000000000004</v>
      </c>
      <c r="BL38" s="788">
        <f>$BL$39</f>
        <v>1.3460000000000001</v>
      </c>
      <c r="BM38" s="767">
        <f t="shared" si="10"/>
        <v>0.91700000000000004</v>
      </c>
      <c r="BN38" s="767">
        <f t="shared" si="11"/>
        <v>1.3460000000000001</v>
      </c>
      <c r="BO38" s="788">
        <f>$BO$39</f>
        <v>0.84299999999999997</v>
      </c>
      <c r="BP38" s="788">
        <f>$BP$39</f>
        <v>2.621</v>
      </c>
      <c r="BQ38" s="786">
        <f t="shared" si="12"/>
        <v>0.91700000000000004</v>
      </c>
      <c r="BR38" s="786">
        <f t="shared" si="13"/>
        <v>1.3460000000000001</v>
      </c>
      <c r="BT38" s="410">
        <v>1</v>
      </c>
      <c r="BU38" s="798">
        <f>$BU$39</f>
        <v>1.01</v>
      </c>
      <c r="BV38" s="798">
        <f>$BV$39</f>
        <v>2.85</v>
      </c>
      <c r="BW38" s="798">
        <f>$BW$39</f>
        <v>2.15</v>
      </c>
      <c r="BX38" s="534">
        <f t="shared" si="20"/>
        <v>1.01</v>
      </c>
      <c r="BY38" s="534">
        <f t="shared" si="21"/>
        <v>2.85</v>
      </c>
      <c r="BZ38" s="534">
        <f t="shared" si="22"/>
        <v>2.15</v>
      </c>
      <c r="CC38" s="800">
        <f t="shared" si="14"/>
        <v>113.94756874326096</v>
      </c>
      <c r="CD38" s="800">
        <f t="shared" si="3"/>
        <v>0.35087719298245612</v>
      </c>
      <c r="CE38" s="800">
        <f t="shared" si="4"/>
        <v>0.52093023255813964</v>
      </c>
      <c r="CF38" s="804">
        <v>154.90716180371356</v>
      </c>
      <c r="CG38" s="804">
        <v>1</v>
      </c>
      <c r="CH38" s="804">
        <v>1.1200000000000001</v>
      </c>
      <c r="CJ38" s="317" t="str">
        <f t="shared" si="15"/>
        <v>Altdorf</v>
      </c>
      <c r="CK38" s="305">
        <v>0</v>
      </c>
      <c r="CL38" s="806">
        <v>1.25</v>
      </c>
      <c r="CM38" s="305">
        <f t="shared" si="23"/>
        <v>1</v>
      </c>
    </row>
    <row r="39" spans="1:9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16"/>
        <v>231.41538461538462</v>
      </c>
      <c r="AQ39" s="360">
        <f t="shared" si="24"/>
        <v>140.12307692307698</v>
      </c>
      <c r="AR39" s="361">
        <v>7.8</v>
      </c>
      <c r="AS39" s="362">
        <v>17.399999999999999</v>
      </c>
      <c r="AT39" s="362">
        <v>18.5</v>
      </c>
      <c r="AU39" s="363">
        <v>450</v>
      </c>
      <c r="AV39" s="364">
        <v>0.23</v>
      </c>
      <c r="AW39" s="365" t="s">
        <v>218</v>
      </c>
      <c r="AX39" s="756">
        <f t="shared" si="17"/>
        <v>25.031432163675852</v>
      </c>
      <c r="AY39" s="757">
        <f t="shared" si="18"/>
        <v>12.515716081837926</v>
      </c>
      <c r="AZ39" s="792">
        <f>3.3/BQ39</f>
        <v>3.5986913849509268</v>
      </c>
      <c r="BA39" s="793">
        <f t="shared" si="5"/>
        <v>100.12572865470341</v>
      </c>
      <c r="BB39" s="366">
        <f t="shared" si="19"/>
        <v>27.822816114049402</v>
      </c>
      <c r="BC39" s="367">
        <f t="shared" si="6"/>
        <v>0.27787878787878789</v>
      </c>
      <c r="BD39" s="796" t="str">
        <f t="shared" si="7"/>
        <v>Basel-Binningen</v>
      </c>
      <c r="BE39" s="368">
        <f>AQ39</f>
        <v>140.12307692307698</v>
      </c>
      <c r="BF39" s="372">
        <v>3</v>
      </c>
      <c r="BG39" s="369">
        <f>MEDIAN($BE$37:$BE$39,$BE$41:$BE$42,$BE$55,$BE$67,$BE$71)</f>
        <v>154.98461538461541</v>
      </c>
      <c r="BH39" s="371">
        <f t="shared" si="9"/>
        <v>154.98461538461541</v>
      </c>
      <c r="BI39" s="410">
        <v>1</v>
      </c>
      <c r="BJ39" s="410">
        <v>1</v>
      </c>
      <c r="BK39" s="794">
        <v>0.91700000000000004</v>
      </c>
      <c r="BL39" s="794">
        <v>1.3460000000000001</v>
      </c>
      <c r="BM39" s="767">
        <f t="shared" si="10"/>
        <v>0.91700000000000004</v>
      </c>
      <c r="BN39" s="767">
        <f t="shared" si="11"/>
        <v>1.3460000000000001</v>
      </c>
      <c r="BO39" s="794">
        <v>0.84299999999999997</v>
      </c>
      <c r="BP39" s="794">
        <v>2.621</v>
      </c>
      <c r="BQ39" s="786">
        <f t="shared" si="12"/>
        <v>0.91700000000000004</v>
      </c>
      <c r="BR39" s="786">
        <f t="shared" si="13"/>
        <v>1.3460000000000001</v>
      </c>
      <c r="BT39" s="410">
        <v>1</v>
      </c>
      <c r="BU39" s="794">
        <v>1.01</v>
      </c>
      <c r="BV39" s="794">
        <v>2.85</v>
      </c>
      <c r="BW39" s="794">
        <v>2.15</v>
      </c>
      <c r="BX39" s="534">
        <f t="shared" si="20"/>
        <v>1.01</v>
      </c>
      <c r="BY39" s="534">
        <f t="shared" si="21"/>
        <v>2.85</v>
      </c>
      <c r="BZ39" s="534">
        <f t="shared" si="22"/>
        <v>2.15</v>
      </c>
      <c r="CC39" s="801">
        <f t="shared" si="14"/>
        <v>89.370642151577229</v>
      </c>
      <c r="CD39" s="801">
        <f t="shared" si="3"/>
        <v>0.35087719298245612</v>
      </c>
      <c r="CE39" s="801">
        <f t="shared" si="4"/>
        <v>0.52093023255813964</v>
      </c>
      <c r="CF39" s="805">
        <v>154.90716180371356</v>
      </c>
      <c r="CG39" s="805">
        <v>1</v>
      </c>
      <c r="CH39" s="805">
        <v>1.1200000000000001</v>
      </c>
      <c r="CJ39" s="317" t="str">
        <f t="shared" si="15"/>
        <v>Basel-Binningen</v>
      </c>
      <c r="CK39" s="305">
        <v>1</v>
      </c>
      <c r="CL39" s="305">
        <v>1.2749999999999999</v>
      </c>
      <c r="CM39" s="305">
        <f t="shared" si="23"/>
        <v>1.2749999999999999</v>
      </c>
    </row>
    <row r="40" spans="1:9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16"/>
        <v>255.67912087912092</v>
      </c>
      <c r="AQ40" s="360">
        <f t="shared" si="24"/>
        <v>161.35384615384618</v>
      </c>
      <c r="AR40" s="361">
        <v>7</v>
      </c>
      <c r="AS40" s="362">
        <v>14.7</v>
      </c>
      <c r="AT40" s="362">
        <v>11.7</v>
      </c>
      <c r="AU40" s="363">
        <v>526</v>
      </c>
      <c r="AV40" s="364">
        <v>0.3</v>
      </c>
      <c r="AW40" s="365" t="s">
        <v>220</v>
      </c>
      <c r="AX40" s="756">
        <f t="shared" si="17"/>
        <v>33.726812816188882</v>
      </c>
      <c r="AY40" s="757">
        <f t="shared" si="18"/>
        <v>16.863406408094441</v>
      </c>
      <c r="AZ40" s="753">
        <f>3.2/BQ40</f>
        <v>3.2955715756951598</v>
      </c>
      <c r="BA40" s="752">
        <f t="shared" si="5"/>
        <v>134.90725126475553</v>
      </c>
      <c r="BB40" s="366">
        <f t="shared" si="19"/>
        <v>40.935919055649251</v>
      </c>
      <c r="BC40" s="367">
        <f>(1/AZ40)</f>
        <v>0.30343749999999997</v>
      </c>
      <c r="BD40" s="351" t="str">
        <f t="shared" si="7"/>
        <v>Bern Liebefeld</v>
      </c>
      <c r="BE40" s="368">
        <f t="shared" ref="BE40:BE74" si="25">AQ40</f>
        <v>161.35384615384618</v>
      </c>
      <c r="BF40" s="372">
        <v>4</v>
      </c>
      <c r="BG40" s="369">
        <f>MEDIAN($BE$40,$BE$47,$BE$49:$BE$50,$BE$59,$BE$63,$BE$66,$BE$72,$BE$74:$BE$75)</f>
        <v>165.60000000000002</v>
      </c>
      <c r="BH40" s="371">
        <f t="shared" si="9"/>
        <v>165.60000000000002</v>
      </c>
      <c r="BI40" s="410">
        <v>1</v>
      </c>
      <c r="BJ40" s="410">
        <v>1</v>
      </c>
      <c r="BK40" s="797">
        <f>$BK$75</f>
        <v>0.97099999999999997</v>
      </c>
      <c r="BL40" s="797">
        <f>$BL$75</f>
        <v>1.0673999999999999</v>
      </c>
      <c r="BM40" s="767">
        <f t="shared" si="10"/>
        <v>0.97099999999999997</v>
      </c>
      <c r="BN40" s="767">
        <f t="shared" si="11"/>
        <v>1.0673999999999999</v>
      </c>
      <c r="BO40" s="797">
        <f>$BO$75</f>
        <v>0.90500000000000003</v>
      </c>
      <c r="BP40" s="797">
        <f>$BP$75</f>
        <v>1.2669999999999999</v>
      </c>
      <c r="BQ40" s="786">
        <f t="shared" si="12"/>
        <v>0.97099999999999997</v>
      </c>
      <c r="BR40" s="786">
        <f t="shared" si="13"/>
        <v>1.0673999999999999</v>
      </c>
      <c r="BT40" s="410">
        <v>1</v>
      </c>
      <c r="BU40" s="797">
        <f>$BU$75</f>
        <v>1.1200000000000001</v>
      </c>
      <c r="BV40" s="797">
        <f>$BV$75</f>
        <v>1.48</v>
      </c>
      <c r="BW40" s="797">
        <f>$BW$75</f>
        <v>1.55</v>
      </c>
      <c r="BX40" s="534">
        <f t="shared" si="20"/>
        <v>1.1200000000000001</v>
      </c>
      <c r="BY40" s="534">
        <f t="shared" si="21"/>
        <v>1.48</v>
      </c>
      <c r="BZ40" s="534">
        <f t="shared" si="22"/>
        <v>1.55</v>
      </c>
      <c r="CC40" s="800">
        <f t="shared" si="14"/>
        <v>104.80818512182542</v>
      </c>
      <c r="CD40" s="800">
        <f t="shared" si="3"/>
        <v>0.69594594594594594</v>
      </c>
      <c r="CE40" s="800">
        <f t="shared" si="4"/>
        <v>0.73548387096774182</v>
      </c>
      <c r="CF40" s="804">
        <v>165.51724137931038</v>
      </c>
      <c r="CG40" s="804">
        <v>1.03</v>
      </c>
      <c r="CH40" s="804">
        <v>1.1399999999999999</v>
      </c>
      <c r="CJ40" s="317" t="str">
        <f t="shared" si="15"/>
        <v>Bern Liebefeld</v>
      </c>
      <c r="CK40" s="305">
        <v>1</v>
      </c>
      <c r="CL40" s="305">
        <v>1.321</v>
      </c>
      <c r="CM40" s="305">
        <f t="shared" si="23"/>
        <v>1.321</v>
      </c>
    </row>
    <row r="41" spans="1:9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16"/>
        <v>244.45714285714286</v>
      </c>
      <c r="AQ41" s="360">
        <f t="shared" si="24"/>
        <v>154.98461538461541</v>
      </c>
      <c r="AR41" s="361">
        <v>5.8</v>
      </c>
      <c r="AS41" s="362">
        <v>13.5</v>
      </c>
      <c r="AT41" s="362">
        <v>13.5</v>
      </c>
      <c r="AU41" s="363">
        <v>450</v>
      </c>
      <c r="AV41" s="364">
        <v>0.23</v>
      </c>
      <c r="AW41" s="365" t="s">
        <v>218</v>
      </c>
      <c r="AX41" s="756">
        <f t="shared" si="17"/>
        <v>25.031432163675852</v>
      </c>
      <c r="AY41" s="757">
        <f t="shared" si="18"/>
        <v>12.515716081837926</v>
      </c>
      <c r="AZ41" s="753">
        <f>3.3/BQ41</f>
        <v>3.5986913849509268</v>
      </c>
      <c r="BA41" s="752">
        <f t="shared" si="5"/>
        <v>100.12572865470341</v>
      </c>
      <c r="BB41" s="366">
        <f t="shared" si="19"/>
        <v>27.822816114049402</v>
      </c>
      <c r="BC41" s="367">
        <f t="shared" si="6"/>
        <v>0.27787878787878789</v>
      </c>
      <c r="BD41" s="351" t="str">
        <f t="shared" si="7"/>
        <v>Buchs-Aarau</v>
      </c>
      <c r="BE41" s="368">
        <f t="shared" si="25"/>
        <v>154.98461538461541</v>
      </c>
      <c r="BF41" s="372">
        <v>3</v>
      </c>
      <c r="BG41" s="369">
        <f>MEDIAN($BE$37:$BE$39,$BE$41:$BE$42,$BE$55,$BE$67,$BE$71)</f>
        <v>154.98461538461541</v>
      </c>
      <c r="BH41" s="371">
        <f t="shared" si="9"/>
        <v>154.98461538461541</v>
      </c>
      <c r="BI41" s="410">
        <v>1</v>
      </c>
      <c r="BJ41" s="410">
        <v>1</v>
      </c>
      <c r="BK41" s="788">
        <f>$BK$39</f>
        <v>0.91700000000000004</v>
      </c>
      <c r="BL41" s="788">
        <f>$BL$39</f>
        <v>1.3460000000000001</v>
      </c>
      <c r="BM41" s="767">
        <f t="shared" si="10"/>
        <v>0.91700000000000004</v>
      </c>
      <c r="BN41" s="767">
        <f t="shared" si="11"/>
        <v>1.3460000000000001</v>
      </c>
      <c r="BO41" s="788">
        <f>$BO$39</f>
        <v>0.84299999999999997</v>
      </c>
      <c r="BP41" s="788">
        <f>$BP$39</f>
        <v>2.621</v>
      </c>
      <c r="BQ41" s="786">
        <f t="shared" si="12"/>
        <v>0.91700000000000004</v>
      </c>
      <c r="BR41" s="786">
        <f t="shared" si="13"/>
        <v>1.3460000000000001</v>
      </c>
      <c r="BT41" s="410">
        <v>1</v>
      </c>
      <c r="BU41" s="798">
        <f>$BU$39</f>
        <v>1.01</v>
      </c>
      <c r="BV41" s="798">
        <f>$BV$39</f>
        <v>2.85</v>
      </c>
      <c r="BW41" s="798">
        <f>$BW$39</f>
        <v>2.15</v>
      </c>
      <c r="BX41" s="534">
        <f t="shared" si="20"/>
        <v>1.01</v>
      </c>
      <c r="BY41" s="534">
        <f t="shared" si="21"/>
        <v>2.85</v>
      </c>
      <c r="BZ41" s="534">
        <f t="shared" si="22"/>
        <v>2.15</v>
      </c>
      <c r="CC41" s="800">
        <f t="shared" si="14"/>
        <v>113.94756874326096</v>
      </c>
      <c r="CD41" s="800">
        <f t="shared" si="3"/>
        <v>0.35087719298245612</v>
      </c>
      <c r="CE41" s="800">
        <f t="shared" si="4"/>
        <v>0.52093023255813964</v>
      </c>
      <c r="CF41" s="804">
        <v>154.90716180371356</v>
      </c>
      <c r="CG41" s="804">
        <v>1</v>
      </c>
      <c r="CH41" s="804">
        <v>1.1200000000000001</v>
      </c>
      <c r="CJ41" s="317" t="str">
        <f t="shared" si="15"/>
        <v>Buchs-Aarau</v>
      </c>
      <c r="CK41" s="410">
        <v>0</v>
      </c>
      <c r="CL41" s="806">
        <v>1.3</v>
      </c>
      <c r="CM41" s="305">
        <f t="shared" si="23"/>
        <v>1</v>
      </c>
    </row>
    <row r="42" spans="1:9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16"/>
        <v>245.67032967032972</v>
      </c>
      <c r="AQ42" s="360">
        <f t="shared" si="24"/>
        <v>161.35384615384618</v>
      </c>
      <c r="AR42" s="361">
        <v>7.9</v>
      </c>
      <c r="AS42" s="362">
        <v>14.9</v>
      </c>
      <c r="AT42" s="362">
        <v>17.399999999999999</v>
      </c>
      <c r="AU42" s="363">
        <v>450</v>
      </c>
      <c r="AV42" s="364">
        <v>0.23</v>
      </c>
      <c r="AW42" s="365" t="s">
        <v>218</v>
      </c>
      <c r="AX42" s="756">
        <f t="shared" si="17"/>
        <v>25.031432163675852</v>
      </c>
      <c r="AY42" s="757">
        <f t="shared" si="18"/>
        <v>12.515716081837926</v>
      </c>
      <c r="AZ42" s="753">
        <f>3.3/BQ42</f>
        <v>3.5986913849509268</v>
      </c>
      <c r="BA42" s="752">
        <f t="shared" si="5"/>
        <v>100.12572865470341</v>
      </c>
      <c r="BB42" s="366">
        <f t="shared" si="19"/>
        <v>27.822816114049402</v>
      </c>
      <c r="BC42" s="367">
        <f t="shared" si="6"/>
        <v>0.27787878787878789</v>
      </c>
      <c r="BD42" s="351" t="str">
        <f t="shared" si="7"/>
        <v>Chur</v>
      </c>
      <c r="BE42" s="368">
        <f t="shared" si="25"/>
        <v>161.35384615384618</v>
      </c>
      <c r="BF42" s="372">
        <v>3</v>
      </c>
      <c r="BG42" s="369">
        <f>MEDIAN($BE$37:$BE$39,$BE$41:$BE$42,$BE$55,$BE$67,$BE$71)</f>
        <v>154.98461538461541</v>
      </c>
      <c r="BH42" s="371">
        <f t="shared" si="9"/>
        <v>154.98461538461541</v>
      </c>
      <c r="BI42" s="410">
        <v>1</v>
      </c>
      <c r="BJ42" s="410">
        <v>1</v>
      </c>
      <c r="BK42" s="788">
        <f>$BK$39</f>
        <v>0.91700000000000004</v>
      </c>
      <c r="BL42" s="788">
        <f>$BL$39</f>
        <v>1.3460000000000001</v>
      </c>
      <c r="BM42" s="767">
        <f t="shared" si="10"/>
        <v>0.91700000000000004</v>
      </c>
      <c r="BN42" s="767">
        <f t="shared" si="11"/>
        <v>1.3460000000000001</v>
      </c>
      <c r="BO42" s="788">
        <f>$BO$39</f>
        <v>0.84299999999999997</v>
      </c>
      <c r="BP42" s="788">
        <f>$BP$39</f>
        <v>2.621</v>
      </c>
      <c r="BQ42" s="786">
        <f t="shared" si="12"/>
        <v>0.91700000000000004</v>
      </c>
      <c r="BR42" s="786">
        <f t="shared" si="13"/>
        <v>1.3460000000000001</v>
      </c>
      <c r="BT42" s="410">
        <v>1</v>
      </c>
      <c r="BU42" s="798">
        <f>$BU$39</f>
        <v>1.01</v>
      </c>
      <c r="BV42" s="798">
        <f>$BV$39</f>
        <v>2.85</v>
      </c>
      <c r="BW42" s="798">
        <f>$BW$39</f>
        <v>2.15</v>
      </c>
      <c r="BX42" s="534">
        <f t="shared" si="20"/>
        <v>1.01</v>
      </c>
      <c r="BY42" s="534">
        <f t="shared" si="21"/>
        <v>2.85</v>
      </c>
      <c r="BZ42" s="534">
        <f t="shared" si="22"/>
        <v>2.15</v>
      </c>
      <c r="CC42" s="800">
        <f t="shared" si="14"/>
        <v>113.94756874326096</v>
      </c>
      <c r="CD42" s="800">
        <f t="shared" si="3"/>
        <v>0.35087719298245612</v>
      </c>
      <c r="CE42" s="800">
        <f t="shared" si="4"/>
        <v>0.52093023255813964</v>
      </c>
      <c r="CF42" s="804">
        <v>154.90716180371356</v>
      </c>
      <c r="CG42" s="804">
        <v>1</v>
      </c>
      <c r="CH42" s="804">
        <v>1.1200000000000001</v>
      </c>
      <c r="CJ42" s="317" t="str">
        <f t="shared" si="15"/>
        <v>Chur</v>
      </c>
      <c r="CK42" s="410">
        <v>0</v>
      </c>
      <c r="CL42" s="806">
        <v>1.3</v>
      </c>
      <c r="CM42" s="305">
        <f t="shared" si="23"/>
        <v>1</v>
      </c>
    </row>
    <row r="43" spans="1:9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16"/>
        <v>379.12087912087912</v>
      </c>
      <c r="AQ43" s="360">
        <f t="shared" si="24"/>
        <v>290.86153846153849</v>
      </c>
      <c r="AR43" s="361">
        <v>7.6</v>
      </c>
      <c r="AS43" s="362">
        <v>12</v>
      </c>
      <c r="AT43" s="362">
        <v>13.5</v>
      </c>
      <c r="AU43" s="363">
        <v>380</v>
      </c>
      <c r="AV43" s="364">
        <v>0.19</v>
      </c>
      <c r="AW43" s="365" t="s">
        <v>219</v>
      </c>
      <c r="AX43" s="756">
        <f t="shared" si="17"/>
        <v>59.0804767898127</v>
      </c>
      <c r="AY43" s="757">
        <f t="shared" si="18"/>
        <v>29.54023839490635</v>
      </c>
      <c r="AZ43" s="753">
        <f>2.5/BQ43</f>
        <v>2.5150905432595572</v>
      </c>
      <c r="BA43" s="752">
        <f t="shared" si="5"/>
        <v>236.3219071592508</v>
      </c>
      <c r="BB43" s="366">
        <f t="shared" si="19"/>
        <v>93.961590286518131</v>
      </c>
      <c r="BC43" s="367">
        <f t="shared" si="6"/>
        <v>0.39760000000000001</v>
      </c>
      <c r="BD43" s="351" t="str">
        <f t="shared" si="7"/>
        <v>Davos</v>
      </c>
      <c r="BE43" s="368">
        <f t="shared" si="25"/>
        <v>290.86153846153849</v>
      </c>
      <c r="BF43" s="372">
        <v>6</v>
      </c>
      <c r="BG43" s="369">
        <f>MEDIAN($BE$43,$BE$64:$BE$65,$BE$68,$BE$73)</f>
        <v>282.3692307692308</v>
      </c>
      <c r="BH43" s="371">
        <f t="shared" si="9"/>
        <v>282.3692307692308</v>
      </c>
      <c r="BI43" s="410">
        <v>1</v>
      </c>
      <c r="BJ43" s="410">
        <v>1</v>
      </c>
      <c r="BK43" s="790">
        <f>$BK$73</f>
        <v>0.99399999999999999</v>
      </c>
      <c r="BL43" s="790">
        <f>$BL$73</f>
        <v>1.0389999999999999</v>
      </c>
      <c r="BM43" s="767">
        <f t="shared" si="10"/>
        <v>0.99399999999999999</v>
      </c>
      <c r="BN43" s="767">
        <f t="shared" si="11"/>
        <v>1.0389999999999999</v>
      </c>
      <c r="BO43" s="790">
        <f>$BO$73</f>
        <v>0.92200000000000004</v>
      </c>
      <c r="BP43" s="790">
        <f>$BP$73</f>
        <v>1.1819999999999999</v>
      </c>
      <c r="BQ43" s="786">
        <f t="shared" si="12"/>
        <v>0.99399999999999999</v>
      </c>
      <c r="BR43" s="786">
        <f t="shared" si="13"/>
        <v>1.0389999999999999</v>
      </c>
      <c r="BT43" s="410">
        <v>1</v>
      </c>
      <c r="BU43" s="799">
        <f>$BU$73</f>
        <v>1</v>
      </c>
      <c r="BV43" s="799">
        <f>$BV$73</f>
        <v>1.02</v>
      </c>
      <c r="BW43" s="799">
        <f>$BW$73</f>
        <v>1.0349999999999999</v>
      </c>
      <c r="BX43" s="534">
        <f t="shared" si="20"/>
        <v>1</v>
      </c>
      <c r="BY43" s="534">
        <f t="shared" si="21"/>
        <v>1.02</v>
      </c>
      <c r="BZ43" s="534">
        <f t="shared" si="22"/>
        <v>1.0349999999999999</v>
      </c>
      <c r="CC43" s="800">
        <f t="shared" si="14"/>
        <v>271.63437604511586</v>
      </c>
      <c r="CD43" s="800">
        <f t="shared" si="3"/>
        <v>1.3235294117647058</v>
      </c>
      <c r="CE43" s="800">
        <f t="shared" si="4"/>
        <v>1.1111111111111112</v>
      </c>
      <c r="CF43" s="804">
        <v>282.22811671087538</v>
      </c>
      <c r="CG43" s="804">
        <v>1.35</v>
      </c>
      <c r="CH43" s="804">
        <v>1.1499999999999999</v>
      </c>
      <c r="CJ43" s="317" t="str">
        <f t="shared" si="15"/>
        <v>Davos</v>
      </c>
      <c r="CK43" s="305">
        <v>0</v>
      </c>
      <c r="CL43" s="806">
        <v>1</v>
      </c>
      <c r="CM43" s="305">
        <f t="shared" si="23"/>
        <v>1</v>
      </c>
    </row>
    <row r="44" spans="1:9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16"/>
        <v>315.73186813186811</v>
      </c>
      <c r="AQ44" s="360">
        <f t="shared" si="24"/>
        <v>227.16923076923075</v>
      </c>
      <c r="AR44" s="361">
        <v>4.0999999999999996</v>
      </c>
      <c r="AS44" s="362">
        <v>8.3000000000000007</v>
      </c>
      <c r="AT44" s="362">
        <v>10</v>
      </c>
      <c r="AU44" s="363">
        <v>450</v>
      </c>
      <c r="AV44" s="364">
        <v>0.23</v>
      </c>
      <c r="AW44" s="365" t="s">
        <v>218</v>
      </c>
      <c r="AX44" s="756">
        <f t="shared" si="17"/>
        <v>48.944337811900191</v>
      </c>
      <c r="AY44" s="757">
        <f t="shared" si="18"/>
        <v>24.472168905950095</v>
      </c>
      <c r="AZ44" s="753">
        <f>2.8/BQ44</f>
        <v>2.860061287027579</v>
      </c>
      <c r="BA44" s="752">
        <f t="shared" si="5"/>
        <v>195.77735124760076</v>
      </c>
      <c r="BB44" s="366">
        <f t="shared" si="19"/>
        <v>68.452152454071836</v>
      </c>
      <c r="BC44" s="367">
        <f t="shared" si="6"/>
        <v>0.34964285714285714</v>
      </c>
      <c r="BD44" s="351" t="str">
        <f t="shared" si="7"/>
        <v>Disentis</v>
      </c>
      <c r="BE44" s="368">
        <f t="shared" si="25"/>
        <v>227.16923076923075</v>
      </c>
      <c r="BF44" s="372">
        <v>5</v>
      </c>
      <c r="BG44" s="369">
        <f>MEDIAN($BE$36,$BE$44:$BE$45,$BE$51:$BE$52,$BE$57,$BE$60,$BE$62)</f>
        <v>234.6</v>
      </c>
      <c r="BH44" s="371">
        <f t="shared" si="9"/>
        <v>234.6</v>
      </c>
      <c r="BI44" s="410">
        <v>1</v>
      </c>
      <c r="BJ44" s="410">
        <v>1</v>
      </c>
      <c r="BK44" s="789">
        <f>$BK$51</f>
        <v>0.97899999999999998</v>
      </c>
      <c r="BL44" s="789">
        <f>$BL$51</f>
        <v>1.042</v>
      </c>
      <c r="BM44" s="767">
        <f t="shared" si="10"/>
        <v>0.97899999999999998</v>
      </c>
      <c r="BN44" s="767">
        <f t="shared" si="11"/>
        <v>1.042</v>
      </c>
      <c r="BO44" s="789">
        <f>$BO$51</f>
        <v>0.91400000000000003</v>
      </c>
      <c r="BP44" s="789">
        <f>$BP$51</f>
        <v>1.196</v>
      </c>
      <c r="BQ44" s="786">
        <f t="shared" si="12"/>
        <v>0.97899999999999998</v>
      </c>
      <c r="BR44" s="786">
        <f t="shared" si="13"/>
        <v>1.042</v>
      </c>
      <c r="BT44" s="410">
        <v>1</v>
      </c>
      <c r="BU44" s="789">
        <f>$BU$51</f>
        <v>1</v>
      </c>
      <c r="BV44" s="789">
        <f>$BV$51</f>
        <v>1.03</v>
      </c>
      <c r="BW44" s="789">
        <f>$BW$51</f>
        <v>1.04</v>
      </c>
      <c r="BX44" s="534">
        <f t="shared" si="20"/>
        <v>1</v>
      </c>
      <c r="BY44" s="534">
        <f t="shared" si="21"/>
        <v>1.03</v>
      </c>
      <c r="BZ44" s="534">
        <f t="shared" si="22"/>
        <v>1.04</v>
      </c>
      <c r="CC44" s="800">
        <f t="shared" si="14"/>
        <v>225.03143821563307</v>
      </c>
      <c r="CD44" s="800">
        <f t="shared" si="3"/>
        <v>1.2621359223300972</v>
      </c>
      <c r="CE44" s="800">
        <f t="shared" si="4"/>
        <v>1.0865384615384615</v>
      </c>
      <c r="CF44" s="804">
        <v>234.48275862068965</v>
      </c>
      <c r="CG44" s="804">
        <v>1.3</v>
      </c>
      <c r="CH44" s="804">
        <v>1.1299999999999999</v>
      </c>
      <c r="CJ44" s="317" t="str">
        <f t="shared" si="15"/>
        <v>Disentis</v>
      </c>
      <c r="CK44" s="305">
        <v>0</v>
      </c>
      <c r="CL44" s="806">
        <v>1</v>
      </c>
      <c r="CM44" s="305">
        <f t="shared" si="23"/>
        <v>1</v>
      </c>
    </row>
    <row r="45" spans="1:9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16"/>
        <v>320.5846153846154</v>
      </c>
      <c r="AQ45" s="360">
        <f t="shared" si="24"/>
        <v>235.66153846153844</v>
      </c>
      <c r="AR45" s="361">
        <v>6.6</v>
      </c>
      <c r="AS45" s="362">
        <v>14.7</v>
      </c>
      <c r="AT45" s="362">
        <v>10</v>
      </c>
      <c r="AU45" s="363">
        <v>450</v>
      </c>
      <c r="AV45" s="364">
        <v>0.23</v>
      </c>
      <c r="AW45" s="365" t="s">
        <v>218</v>
      </c>
      <c r="AX45" s="756">
        <f t="shared" si="17"/>
        <v>48.944337811900191</v>
      </c>
      <c r="AY45" s="757">
        <f t="shared" si="18"/>
        <v>24.472168905950095</v>
      </c>
      <c r="AZ45" s="753">
        <f>2.8/BQ45</f>
        <v>2.860061287027579</v>
      </c>
      <c r="BA45" s="752">
        <f t="shared" si="5"/>
        <v>195.77735124760076</v>
      </c>
      <c r="BB45" s="366">
        <f t="shared" si="19"/>
        <v>68.452152454071836</v>
      </c>
      <c r="BC45" s="367">
        <f t="shared" si="6"/>
        <v>0.34964285714285714</v>
      </c>
      <c r="BD45" s="351" t="str">
        <f t="shared" si="7"/>
        <v>Engelberg</v>
      </c>
      <c r="BE45" s="368">
        <f t="shared" si="25"/>
        <v>235.66153846153844</v>
      </c>
      <c r="BF45" s="372">
        <v>5</v>
      </c>
      <c r="BG45" s="369">
        <f>MEDIAN($BE$36,$BE$44:$BE$45,$BE$51:$BE$52,$BE$57,$BE$60,$BE$62)</f>
        <v>234.6</v>
      </c>
      <c r="BH45" s="371">
        <f t="shared" si="9"/>
        <v>234.6</v>
      </c>
      <c r="BI45" s="410">
        <v>1</v>
      </c>
      <c r="BJ45" s="410">
        <v>1</v>
      </c>
      <c r="BK45" s="789">
        <f>$BK$51</f>
        <v>0.97899999999999998</v>
      </c>
      <c r="BL45" s="789">
        <f>$BL$51</f>
        <v>1.042</v>
      </c>
      <c r="BM45" s="767">
        <f t="shared" si="10"/>
        <v>0.97899999999999998</v>
      </c>
      <c r="BN45" s="767">
        <f t="shared" si="11"/>
        <v>1.042</v>
      </c>
      <c r="BO45" s="789">
        <f>$BO$51</f>
        <v>0.91400000000000003</v>
      </c>
      <c r="BP45" s="789">
        <f>$BP$51</f>
        <v>1.196</v>
      </c>
      <c r="BQ45" s="786">
        <f t="shared" si="12"/>
        <v>0.97899999999999998</v>
      </c>
      <c r="BR45" s="786">
        <f t="shared" si="13"/>
        <v>1.042</v>
      </c>
      <c r="BT45" s="410">
        <v>1</v>
      </c>
      <c r="BU45" s="789">
        <f>$BU$51</f>
        <v>1</v>
      </c>
      <c r="BV45" s="789">
        <f>$BV$51</f>
        <v>1.03</v>
      </c>
      <c r="BW45" s="789">
        <f>$BW$51</f>
        <v>1.04</v>
      </c>
      <c r="BX45" s="534">
        <f t="shared" si="20"/>
        <v>1</v>
      </c>
      <c r="BY45" s="534">
        <f t="shared" si="21"/>
        <v>1.03</v>
      </c>
      <c r="BZ45" s="534">
        <f t="shared" si="22"/>
        <v>1.04</v>
      </c>
      <c r="CC45" s="800">
        <f t="shared" si="14"/>
        <v>225.03143821563307</v>
      </c>
      <c r="CD45" s="800">
        <f t="shared" si="3"/>
        <v>1.2621359223300972</v>
      </c>
      <c r="CE45" s="800">
        <f t="shared" si="4"/>
        <v>1.0865384615384615</v>
      </c>
      <c r="CF45" s="804">
        <v>234.48275862068965</v>
      </c>
      <c r="CG45" s="804">
        <v>1.3</v>
      </c>
      <c r="CH45" s="804">
        <v>1.1299999999999999</v>
      </c>
      <c r="CJ45" s="317" t="str">
        <f t="shared" si="15"/>
        <v>Engelberg</v>
      </c>
      <c r="CK45" s="305">
        <v>0</v>
      </c>
      <c r="CL45" s="806">
        <v>1</v>
      </c>
      <c r="CM45" s="305">
        <f t="shared" si="23"/>
        <v>1</v>
      </c>
    </row>
    <row r="46" spans="1:91" ht="12" customHeight="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16"/>
        <v>223.83296703296702</v>
      </c>
      <c r="AQ46" s="360">
        <f t="shared" si="24"/>
        <v>127.38461538461536</v>
      </c>
      <c r="AR46" s="361">
        <v>8.3000000000000007</v>
      </c>
      <c r="AS46" s="362">
        <v>14.3</v>
      </c>
      <c r="AT46" s="362">
        <v>13.4</v>
      </c>
      <c r="AU46" s="363">
        <v>380</v>
      </c>
      <c r="AV46" s="364">
        <v>0.19</v>
      </c>
      <c r="AW46" s="365" t="s">
        <v>219</v>
      </c>
      <c r="AX46" s="756">
        <f t="shared" si="17"/>
        <v>20.764166338416526</v>
      </c>
      <c r="AY46" s="757">
        <f t="shared" si="18"/>
        <v>10.382083169208263</v>
      </c>
      <c r="AZ46" s="792">
        <f>3.6/BQ46</f>
        <v>3.5643564356435644</v>
      </c>
      <c r="BA46" s="793">
        <f t="shared" si="5"/>
        <v>83.056665353666105</v>
      </c>
      <c r="BB46" s="366">
        <f t="shared" si="19"/>
        <v>23.302008890889656</v>
      </c>
      <c r="BC46" s="367">
        <f t="shared" si="6"/>
        <v>0.28055555555555556</v>
      </c>
      <c r="BD46" s="351" t="str">
        <f t="shared" si="7"/>
        <v>Genève-Cointrin</v>
      </c>
      <c r="BE46" s="368">
        <f t="shared" si="25"/>
        <v>127.38461538461536</v>
      </c>
      <c r="BF46" s="372">
        <v>2</v>
      </c>
      <c r="BG46" s="369">
        <f>MEDIAN($BE$46,$BE$58,$BE$61,$BE$69)</f>
        <v>130.56923076923078</v>
      </c>
      <c r="BH46" s="371">
        <f t="shared" si="9"/>
        <v>130.56923076923078</v>
      </c>
      <c r="BI46" s="410">
        <v>1</v>
      </c>
      <c r="BJ46" s="410">
        <v>1</v>
      </c>
      <c r="BK46" s="795">
        <v>1.01</v>
      </c>
      <c r="BL46" s="795">
        <v>1.367</v>
      </c>
      <c r="BM46" s="767">
        <f t="shared" si="10"/>
        <v>1.01</v>
      </c>
      <c r="BN46" s="767">
        <f t="shared" si="11"/>
        <v>1.367</v>
      </c>
      <c r="BO46" s="795">
        <v>0.92100000000000004</v>
      </c>
      <c r="BP46" s="795">
        <v>2.2109999999999999</v>
      </c>
      <c r="BQ46" s="786">
        <f t="shared" si="12"/>
        <v>1.01</v>
      </c>
      <c r="BR46" s="786">
        <f t="shared" si="13"/>
        <v>1.367</v>
      </c>
      <c r="BT46" s="410">
        <v>1</v>
      </c>
      <c r="BU46" s="795">
        <v>1.01</v>
      </c>
      <c r="BV46" s="795">
        <v>3.2959999999999998</v>
      </c>
      <c r="BW46" s="795">
        <v>2.351</v>
      </c>
      <c r="BX46" s="534">
        <f t="shared" si="20"/>
        <v>1.01</v>
      </c>
      <c r="BY46" s="534">
        <f t="shared" si="21"/>
        <v>3.2959999999999998</v>
      </c>
      <c r="BZ46" s="534">
        <f t="shared" si="22"/>
        <v>2.351</v>
      </c>
      <c r="CC46" s="801">
        <f t="shared" si="14"/>
        <v>70.016451368533566</v>
      </c>
      <c r="CD46" s="801">
        <f t="shared" si="3"/>
        <v>0.27305825242718451</v>
      </c>
      <c r="CE46" s="801">
        <f t="shared" si="4"/>
        <v>0.42109740535942153</v>
      </c>
      <c r="CF46" s="805">
        <v>130.50397877984088</v>
      </c>
      <c r="CG46" s="805">
        <v>0.9</v>
      </c>
      <c r="CH46" s="805">
        <v>0.99</v>
      </c>
      <c r="CJ46" s="317" t="str">
        <f t="shared" si="15"/>
        <v>Genève-Cointrin</v>
      </c>
      <c r="CK46" s="410">
        <v>1</v>
      </c>
      <c r="CL46" s="305">
        <v>1.35</v>
      </c>
      <c r="CM46" s="305">
        <f t="shared" si="23"/>
        <v>1.35</v>
      </c>
    </row>
    <row r="47" spans="1:9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16"/>
        <v>261.74505494505496</v>
      </c>
      <c r="AQ47" s="360">
        <f t="shared" si="24"/>
        <v>178.3384615384615</v>
      </c>
      <c r="AR47" s="361">
        <v>10</v>
      </c>
      <c r="AS47" s="362">
        <v>17.8</v>
      </c>
      <c r="AT47" s="362">
        <v>12</v>
      </c>
      <c r="AU47" s="363">
        <v>380</v>
      </c>
      <c r="AV47" s="364">
        <v>0.19</v>
      </c>
      <c r="AW47" s="365" t="s">
        <v>219</v>
      </c>
      <c r="AX47" s="756">
        <f t="shared" si="17"/>
        <v>33.726812816188882</v>
      </c>
      <c r="AY47" s="757">
        <f t="shared" si="18"/>
        <v>16.863406408094441</v>
      </c>
      <c r="AZ47" s="753">
        <f>3.2/BQ47</f>
        <v>3.2955715756951598</v>
      </c>
      <c r="BA47" s="752">
        <f t="shared" si="5"/>
        <v>134.90725126475553</v>
      </c>
      <c r="BB47" s="366">
        <f t="shared" si="19"/>
        <v>40.935919055649251</v>
      </c>
      <c r="BC47" s="367">
        <f t="shared" si="6"/>
        <v>0.30343749999999997</v>
      </c>
      <c r="BD47" s="351" t="str">
        <f t="shared" si="7"/>
        <v>Glarus</v>
      </c>
      <c r="BE47" s="368">
        <f t="shared" si="25"/>
        <v>178.3384615384615</v>
      </c>
      <c r="BF47" s="372">
        <v>4</v>
      </c>
      <c r="BG47" s="369">
        <f>MEDIAN($BE$40,$BE$47,$BE$49:$BE$50,$BE$59,$BE$63,$BE$66,$BE$72,$BE$74:$BE$75)</f>
        <v>165.60000000000002</v>
      </c>
      <c r="BH47" s="371">
        <f t="shared" si="9"/>
        <v>165.60000000000002</v>
      </c>
      <c r="BI47" s="410">
        <v>1</v>
      </c>
      <c r="BJ47" s="410">
        <v>1</v>
      </c>
      <c r="BK47" s="797">
        <f>$BK$75</f>
        <v>0.97099999999999997</v>
      </c>
      <c r="BL47" s="797">
        <f>$BL$75</f>
        <v>1.0673999999999999</v>
      </c>
      <c r="BM47" s="767">
        <f t="shared" si="10"/>
        <v>0.97099999999999997</v>
      </c>
      <c r="BN47" s="767">
        <f t="shared" si="11"/>
        <v>1.0673999999999999</v>
      </c>
      <c r="BO47" s="797">
        <f>$BO$75</f>
        <v>0.90500000000000003</v>
      </c>
      <c r="BP47" s="797">
        <f>$BP$75</f>
        <v>1.2669999999999999</v>
      </c>
      <c r="BQ47" s="786">
        <f t="shared" si="12"/>
        <v>0.97099999999999997</v>
      </c>
      <c r="BR47" s="786">
        <f t="shared" si="13"/>
        <v>1.0673999999999999</v>
      </c>
      <c r="BT47" s="410">
        <v>1</v>
      </c>
      <c r="BU47" s="797">
        <f>$BU$75</f>
        <v>1.1200000000000001</v>
      </c>
      <c r="BV47" s="797">
        <f>$BV$75</f>
        <v>1.48</v>
      </c>
      <c r="BW47" s="797">
        <f>$BW$75</f>
        <v>1.55</v>
      </c>
      <c r="BX47" s="534">
        <f t="shared" si="20"/>
        <v>1.1200000000000001</v>
      </c>
      <c r="BY47" s="534">
        <f t="shared" si="21"/>
        <v>1.48</v>
      </c>
      <c r="BZ47" s="534">
        <f t="shared" si="22"/>
        <v>1.55</v>
      </c>
      <c r="CC47" s="800">
        <f t="shared" si="14"/>
        <v>138.45161254593137</v>
      </c>
      <c r="CD47" s="800">
        <f t="shared" si="3"/>
        <v>0.69594594594594594</v>
      </c>
      <c r="CE47" s="800">
        <f t="shared" si="4"/>
        <v>0.73548387096774182</v>
      </c>
      <c r="CF47" s="804">
        <v>165.51724137931038</v>
      </c>
      <c r="CG47" s="804">
        <v>1.03</v>
      </c>
      <c r="CH47" s="804">
        <v>1.1399999999999999</v>
      </c>
      <c r="CJ47" s="317" t="str">
        <f t="shared" si="15"/>
        <v>Glarus</v>
      </c>
      <c r="CK47" s="305">
        <v>0</v>
      </c>
      <c r="CL47" s="806">
        <v>1.3</v>
      </c>
      <c r="CM47" s="305">
        <f t="shared" si="23"/>
        <v>1</v>
      </c>
    </row>
    <row r="48" spans="1:9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16"/>
        <v>477.69230769230774</v>
      </c>
      <c r="AQ48" s="360">
        <f t="shared" si="24"/>
        <v>384.27692307692303</v>
      </c>
      <c r="AR48" s="361">
        <v>14.4</v>
      </c>
      <c r="AS48" s="362">
        <v>21.9</v>
      </c>
      <c r="AT48" s="362">
        <v>10</v>
      </c>
      <c r="AU48" s="363">
        <v>380</v>
      </c>
      <c r="AV48" s="364">
        <v>0.19</v>
      </c>
      <c r="AW48" s="365" t="s">
        <v>219</v>
      </c>
      <c r="AX48" s="756">
        <f t="shared" si="17"/>
        <v>80.791548876655256</v>
      </c>
      <c r="AY48" s="757">
        <f t="shared" si="18"/>
        <v>40.395774438327628</v>
      </c>
      <c r="AZ48" s="753">
        <f>1.8/BQ48</f>
        <v>1.8386108273748725</v>
      </c>
      <c r="BA48" s="752">
        <f t="shared" si="5"/>
        <v>323.16619550662102</v>
      </c>
      <c r="BB48" s="366">
        <f t="shared" si="19"/>
        <v>175.76650300054553</v>
      </c>
      <c r="BC48" s="367">
        <f t="shared" si="6"/>
        <v>0.54388888888888887</v>
      </c>
      <c r="BD48" s="351" t="str">
        <f t="shared" si="7"/>
        <v>Grand-St-Bernard</v>
      </c>
      <c r="BE48" s="368">
        <f t="shared" si="25"/>
        <v>384.27692307692303</v>
      </c>
      <c r="BF48" s="372">
        <v>7</v>
      </c>
      <c r="BG48" s="369">
        <f>BE48</f>
        <v>384.27692307692303</v>
      </c>
      <c r="BH48" s="371">
        <f t="shared" si="9"/>
        <v>384.27692307692303</v>
      </c>
      <c r="BI48" s="410">
        <v>1</v>
      </c>
      <c r="BJ48" s="410">
        <v>1</v>
      </c>
      <c r="BK48" s="316">
        <v>0.97899999999999998</v>
      </c>
      <c r="BL48" s="316">
        <v>1.034</v>
      </c>
      <c r="BM48" s="767">
        <f t="shared" si="10"/>
        <v>0.97899999999999998</v>
      </c>
      <c r="BN48" s="767">
        <f t="shared" si="11"/>
        <v>1.034</v>
      </c>
      <c r="BO48" s="316">
        <v>1</v>
      </c>
      <c r="BP48" s="316">
        <v>1.02</v>
      </c>
      <c r="BQ48" s="786">
        <f t="shared" si="12"/>
        <v>0.97899999999999998</v>
      </c>
      <c r="BR48" s="786">
        <f t="shared" si="13"/>
        <v>1.034</v>
      </c>
      <c r="BT48" s="410">
        <v>1</v>
      </c>
      <c r="BU48" s="791">
        <v>1</v>
      </c>
      <c r="BV48" s="791">
        <v>1.0109999999999999</v>
      </c>
      <c r="BW48" s="791">
        <f t="shared" ref="BW48" si="26">BV48</f>
        <v>1.0109999999999999</v>
      </c>
      <c r="BX48" s="534">
        <f t="shared" si="20"/>
        <v>1</v>
      </c>
      <c r="BY48" s="534">
        <f t="shared" si="21"/>
        <v>1.0109999999999999</v>
      </c>
      <c r="BZ48" s="534">
        <f t="shared" si="22"/>
        <v>1.0109999999999999</v>
      </c>
      <c r="CC48" s="800">
        <f t="shared" si="14"/>
        <v>371.45539713404713</v>
      </c>
      <c r="CD48" s="800">
        <f t="shared" si="3"/>
        <v>1.3847675568743818</v>
      </c>
      <c r="CE48" s="800">
        <f t="shared" si="4"/>
        <v>1.1869436201780417</v>
      </c>
      <c r="CF48" s="804">
        <v>384.08488063660474</v>
      </c>
      <c r="CG48" s="804">
        <v>1.4</v>
      </c>
      <c r="CH48" s="804">
        <v>1.2</v>
      </c>
      <c r="CJ48" s="317" t="str">
        <f t="shared" si="15"/>
        <v>Grand-St-Bernard</v>
      </c>
      <c r="CK48" s="305">
        <v>0</v>
      </c>
      <c r="CL48" s="806">
        <v>1</v>
      </c>
      <c r="CM48" s="305">
        <f t="shared" si="23"/>
        <v>1</v>
      </c>
    </row>
    <row r="49" spans="1:91"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16"/>
        <v>254.76923076923077</v>
      </c>
      <c r="AQ49" s="360">
        <f t="shared" si="24"/>
        <v>163.47692307692307</v>
      </c>
      <c r="AR49" s="361">
        <v>7.5</v>
      </c>
      <c r="AS49" s="362">
        <v>15.7</v>
      </c>
      <c r="AT49" s="362">
        <v>11.4</v>
      </c>
      <c r="AU49" s="363">
        <v>380</v>
      </c>
      <c r="AV49" s="364">
        <v>0.19</v>
      </c>
      <c r="AW49" s="365" t="s">
        <v>219</v>
      </c>
      <c r="AX49" s="756">
        <f t="shared" si="17"/>
        <v>33.726812816188882</v>
      </c>
      <c r="AY49" s="757">
        <f t="shared" si="18"/>
        <v>16.863406408094441</v>
      </c>
      <c r="AZ49" s="753">
        <f>3.2/BQ49</f>
        <v>3.2955715756951598</v>
      </c>
      <c r="BA49" s="752">
        <f t="shared" si="5"/>
        <v>134.90725126475553</v>
      </c>
      <c r="BB49" s="366">
        <f t="shared" si="19"/>
        <v>40.935919055649251</v>
      </c>
      <c r="BC49" s="367">
        <f t="shared" si="6"/>
        <v>0.30343749999999997</v>
      </c>
      <c r="BD49" s="351" t="str">
        <f t="shared" si="7"/>
        <v>Güttingen</v>
      </c>
      <c r="BE49" s="368">
        <f t="shared" si="25"/>
        <v>163.47692307692307</v>
      </c>
      <c r="BF49" s="372">
        <v>4</v>
      </c>
      <c r="BG49" s="369">
        <f>MEDIAN($BE$40,$BE$47,$BE$49:$BE$50,$BE$59,$BE$63,$BE$66,$BE$72,$BE$74:$BE$75)</f>
        <v>165.60000000000002</v>
      </c>
      <c r="BH49" s="371">
        <f t="shared" si="9"/>
        <v>165.60000000000002</v>
      </c>
      <c r="BI49" s="410">
        <v>1</v>
      </c>
      <c r="BJ49" s="410">
        <v>1</v>
      </c>
      <c r="BK49" s="797">
        <f>$BK$75</f>
        <v>0.97099999999999997</v>
      </c>
      <c r="BL49" s="797">
        <f>$BL$75</f>
        <v>1.0673999999999999</v>
      </c>
      <c r="BM49" s="767">
        <f t="shared" si="10"/>
        <v>0.97099999999999997</v>
      </c>
      <c r="BN49" s="767">
        <f t="shared" si="11"/>
        <v>1.0673999999999999</v>
      </c>
      <c r="BO49" s="797">
        <f>$BO$75</f>
        <v>0.90500000000000003</v>
      </c>
      <c r="BP49" s="797">
        <f>$BP$75</f>
        <v>1.2669999999999999</v>
      </c>
      <c r="BQ49" s="814">
        <f t="shared" si="12"/>
        <v>0.97099999999999997</v>
      </c>
      <c r="BR49" s="786">
        <f t="shared" si="13"/>
        <v>1.0673999999999999</v>
      </c>
      <c r="BT49" s="410">
        <v>1</v>
      </c>
      <c r="BU49" s="797">
        <f>$BU$75</f>
        <v>1.1200000000000001</v>
      </c>
      <c r="BV49" s="797">
        <f>$BV$75</f>
        <v>1.48</v>
      </c>
      <c r="BW49" s="797">
        <f>$BW$75</f>
        <v>1.55</v>
      </c>
      <c r="BX49" s="534">
        <f t="shared" si="20"/>
        <v>1.1200000000000001</v>
      </c>
      <c r="BY49" s="534">
        <f t="shared" si="21"/>
        <v>1.48</v>
      </c>
      <c r="BZ49" s="534">
        <f t="shared" si="22"/>
        <v>1.55</v>
      </c>
      <c r="CC49" s="800">
        <f t="shared" si="14"/>
        <v>138.45161254593137</v>
      </c>
      <c r="CD49" s="800">
        <f t="shared" si="3"/>
        <v>0.69594594594594594</v>
      </c>
      <c r="CE49" s="800">
        <f t="shared" si="4"/>
        <v>0.73548387096774182</v>
      </c>
      <c r="CF49" s="804">
        <v>165.51724137931038</v>
      </c>
      <c r="CG49" s="804">
        <v>1.03</v>
      </c>
      <c r="CH49" s="804">
        <v>1.1399999999999999</v>
      </c>
      <c r="CJ49" s="317" t="str">
        <f t="shared" si="15"/>
        <v>Güttingen</v>
      </c>
      <c r="CK49" s="305">
        <v>0</v>
      </c>
      <c r="CL49" s="806">
        <v>1.3</v>
      </c>
      <c r="CM49" s="305">
        <f t="shared" si="23"/>
        <v>1</v>
      </c>
    </row>
    <row r="50" spans="1:91"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16"/>
        <v>263.26153846153846</v>
      </c>
      <c r="AQ50" s="360">
        <f t="shared" si="24"/>
        <v>174.09230769230766</v>
      </c>
      <c r="AR50" s="361">
        <v>6.1</v>
      </c>
      <c r="AS50" s="362">
        <v>11.9</v>
      </c>
      <c r="AT50" s="362">
        <v>7.8</v>
      </c>
      <c r="AU50" s="363">
        <v>380</v>
      </c>
      <c r="AV50" s="364">
        <v>0.19</v>
      </c>
      <c r="AW50" s="365" t="s">
        <v>219</v>
      </c>
      <c r="AX50" s="756">
        <f t="shared" si="17"/>
        <v>33.726812816188882</v>
      </c>
      <c r="AY50" s="757">
        <f t="shared" si="18"/>
        <v>16.863406408094441</v>
      </c>
      <c r="AZ50" s="753">
        <f>3.2/BQ50</f>
        <v>3.2955715756951598</v>
      </c>
      <c r="BA50" s="752">
        <f t="shared" si="5"/>
        <v>134.90725126475553</v>
      </c>
      <c r="BB50" s="366">
        <f t="shared" si="19"/>
        <v>40.935919055649251</v>
      </c>
      <c r="BC50" s="367">
        <f t="shared" si="6"/>
        <v>0.30343749999999997</v>
      </c>
      <c r="BD50" s="351" t="str">
        <f t="shared" si="7"/>
        <v>Interlaken</v>
      </c>
      <c r="BE50" s="368">
        <f t="shared" si="25"/>
        <v>174.09230769230766</v>
      </c>
      <c r="BF50" s="372">
        <v>4</v>
      </c>
      <c r="BG50" s="369">
        <f>MEDIAN($BE$40,$BE$47,$BE$49:$BE$50,$BE$59,$BE$63,$BE$66,$BE$72,$BE$74:$BE$75)</f>
        <v>165.60000000000002</v>
      </c>
      <c r="BH50" s="371">
        <f t="shared" si="9"/>
        <v>165.60000000000002</v>
      </c>
      <c r="BI50" s="410">
        <v>1</v>
      </c>
      <c r="BJ50" s="410">
        <v>1</v>
      </c>
      <c r="BK50" s="797">
        <f>$BK$75</f>
        <v>0.97099999999999997</v>
      </c>
      <c r="BL50" s="797">
        <f>$BL$75</f>
        <v>1.0673999999999999</v>
      </c>
      <c r="BM50" s="767">
        <f t="shared" si="10"/>
        <v>0.97099999999999997</v>
      </c>
      <c r="BN50" s="767">
        <f t="shared" si="11"/>
        <v>1.0673999999999999</v>
      </c>
      <c r="BO50" s="797">
        <f>$BO$75</f>
        <v>0.90500000000000003</v>
      </c>
      <c r="BP50" s="797">
        <f>$BP$75</f>
        <v>1.2669999999999999</v>
      </c>
      <c r="BQ50" s="814">
        <f t="shared" si="12"/>
        <v>0.97099999999999997</v>
      </c>
      <c r="BR50" s="786">
        <f t="shared" si="13"/>
        <v>1.0673999999999999</v>
      </c>
      <c r="BT50" s="410">
        <v>1</v>
      </c>
      <c r="BU50" s="797">
        <f>$BU$75</f>
        <v>1.1200000000000001</v>
      </c>
      <c r="BV50" s="797">
        <f>$BV$75</f>
        <v>1.48</v>
      </c>
      <c r="BW50" s="797">
        <f>$BW$75</f>
        <v>1.55</v>
      </c>
      <c r="BX50" s="534">
        <f t="shared" si="20"/>
        <v>1.1200000000000001</v>
      </c>
      <c r="BY50" s="534">
        <f t="shared" si="21"/>
        <v>1.48</v>
      </c>
      <c r="BZ50" s="534">
        <f t="shared" si="22"/>
        <v>1.55</v>
      </c>
      <c r="CC50" s="800">
        <f t="shared" si="14"/>
        <v>138.45161254593137</v>
      </c>
      <c r="CD50" s="800">
        <f t="shared" si="3"/>
        <v>0.69594594594594594</v>
      </c>
      <c r="CE50" s="800">
        <f t="shared" si="4"/>
        <v>0.73548387096774182</v>
      </c>
      <c r="CF50" s="804">
        <v>165.51724137931038</v>
      </c>
      <c r="CG50" s="804">
        <v>1.03</v>
      </c>
      <c r="CH50" s="804">
        <v>1.1399999999999999</v>
      </c>
      <c r="CJ50" s="317" t="str">
        <f t="shared" si="15"/>
        <v>Interlaken</v>
      </c>
      <c r="CK50" s="305">
        <v>0</v>
      </c>
      <c r="CL50" s="806">
        <v>1.3</v>
      </c>
      <c r="CM50" s="305">
        <f t="shared" si="23"/>
        <v>1</v>
      </c>
    </row>
    <row r="51" spans="1:91"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16"/>
        <v>321.19120879120879</v>
      </c>
      <c r="AQ51" s="360">
        <f t="shared" si="24"/>
        <v>233.53846153846155</v>
      </c>
      <c r="AR51" s="361">
        <v>8.1999999999999993</v>
      </c>
      <c r="AS51" s="362">
        <v>16.100000000000001</v>
      </c>
      <c r="AT51" s="362">
        <v>10</v>
      </c>
      <c r="AU51" s="363">
        <v>380</v>
      </c>
      <c r="AV51" s="364">
        <v>0.19</v>
      </c>
      <c r="AW51" s="365" t="s">
        <v>219</v>
      </c>
      <c r="AX51" s="756">
        <f t="shared" si="17"/>
        <v>48.944337811900191</v>
      </c>
      <c r="AY51" s="757">
        <f t="shared" si="18"/>
        <v>24.472168905950095</v>
      </c>
      <c r="AZ51" s="753">
        <f>2.8/BQ51</f>
        <v>2.860061287027579</v>
      </c>
      <c r="BA51" s="752">
        <f t="shared" si="5"/>
        <v>195.77735124760076</v>
      </c>
      <c r="BB51" s="366">
        <f t="shared" si="19"/>
        <v>68.452152454071836</v>
      </c>
      <c r="BC51" s="367">
        <f t="shared" si="6"/>
        <v>0.34964285714285714</v>
      </c>
      <c r="BD51" s="351" t="str">
        <f t="shared" si="7"/>
        <v>La Chaux-de-Fonds</v>
      </c>
      <c r="BE51" s="368">
        <f t="shared" si="25"/>
        <v>233.53846153846155</v>
      </c>
      <c r="BF51" s="372">
        <v>5</v>
      </c>
      <c r="BG51" s="369">
        <f>MEDIAN($BE$36,$BE$44:$BE$45,$BE$51:$BE$52,$BE$57,$BE$60,$BE$62)</f>
        <v>234.6</v>
      </c>
      <c r="BH51" s="371">
        <f t="shared" si="9"/>
        <v>234.6</v>
      </c>
      <c r="BI51" s="410">
        <v>1</v>
      </c>
      <c r="BJ51" s="410">
        <v>1</v>
      </c>
      <c r="BK51" s="808">
        <v>0.97899999999999998</v>
      </c>
      <c r="BL51" s="808">
        <v>1.042</v>
      </c>
      <c r="BM51" s="767">
        <f t="shared" si="10"/>
        <v>0.97899999999999998</v>
      </c>
      <c r="BN51" s="767">
        <f t="shared" si="11"/>
        <v>1.042</v>
      </c>
      <c r="BO51" s="808">
        <v>0.91400000000000003</v>
      </c>
      <c r="BP51" s="808">
        <v>1.196</v>
      </c>
      <c r="BQ51" s="814">
        <f t="shared" si="12"/>
        <v>0.97899999999999998</v>
      </c>
      <c r="BR51" s="786">
        <f t="shared" si="13"/>
        <v>1.042</v>
      </c>
      <c r="BT51" s="410">
        <v>1</v>
      </c>
      <c r="BU51" s="808">
        <v>1</v>
      </c>
      <c r="BV51" s="808">
        <v>1.03</v>
      </c>
      <c r="BW51" s="808">
        <v>1.04</v>
      </c>
      <c r="BX51" s="534">
        <f t="shared" si="20"/>
        <v>1</v>
      </c>
      <c r="BY51" s="534">
        <f t="shared" si="21"/>
        <v>1.03</v>
      </c>
      <c r="BZ51" s="534">
        <f t="shared" si="22"/>
        <v>1.04</v>
      </c>
      <c r="CC51" s="800">
        <f t="shared" si="14"/>
        <v>225.03143821563307</v>
      </c>
      <c r="CD51" s="800">
        <f t="shared" si="3"/>
        <v>1.2621359223300972</v>
      </c>
      <c r="CE51" s="800">
        <f t="shared" si="4"/>
        <v>1.0865384615384615</v>
      </c>
      <c r="CF51" s="804">
        <v>234.48275862068965</v>
      </c>
      <c r="CG51" s="804">
        <v>1.3</v>
      </c>
      <c r="CH51" s="804">
        <v>1.1299999999999999</v>
      </c>
      <c r="CJ51" s="317" t="str">
        <f t="shared" si="15"/>
        <v>La Chaux-de-Fonds</v>
      </c>
      <c r="CK51" s="305">
        <v>0</v>
      </c>
      <c r="CL51" s="806">
        <v>1</v>
      </c>
      <c r="CM51" s="305">
        <f t="shared" si="23"/>
        <v>1</v>
      </c>
    </row>
    <row r="52" spans="1:91"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16"/>
        <v>338.17582417582423</v>
      </c>
      <c r="AQ52" s="360">
        <f t="shared" si="24"/>
        <v>250.52307692307699</v>
      </c>
      <c r="AR52" s="361">
        <v>7</v>
      </c>
      <c r="AS52" s="362">
        <v>16.2</v>
      </c>
      <c r="AT52" s="362">
        <v>13.5</v>
      </c>
      <c r="AU52" s="363">
        <v>380</v>
      </c>
      <c r="AV52" s="364">
        <v>0.19</v>
      </c>
      <c r="AW52" s="365" t="s">
        <v>219</v>
      </c>
      <c r="AX52" s="756">
        <f t="shared" si="17"/>
        <v>48.944337811900191</v>
      </c>
      <c r="AY52" s="757">
        <f t="shared" si="18"/>
        <v>24.472168905950095</v>
      </c>
      <c r="AZ52" s="753">
        <f>2.8/BQ52</f>
        <v>2.860061287027579</v>
      </c>
      <c r="BA52" s="752">
        <f t="shared" si="5"/>
        <v>195.77735124760076</v>
      </c>
      <c r="BB52" s="366">
        <f t="shared" si="19"/>
        <v>68.452152454071836</v>
      </c>
      <c r="BC52" s="367">
        <f t="shared" si="6"/>
        <v>0.34964285714285714</v>
      </c>
      <c r="BD52" s="351" t="str">
        <f t="shared" si="7"/>
        <v>La Frétaz</v>
      </c>
      <c r="BE52" s="368">
        <f t="shared" si="25"/>
        <v>250.52307692307699</v>
      </c>
      <c r="BF52" s="372">
        <v>5</v>
      </c>
      <c r="BG52" s="369">
        <f>MEDIAN($BE$36,$BE$44:$BE$45,$BE$51:$BE$52,$BE$57,$BE$60,$BE$62)</f>
        <v>234.6</v>
      </c>
      <c r="BH52" s="371">
        <f t="shared" si="9"/>
        <v>234.6</v>
      </c>
      <c r="BI52" s="410">
        <v>1</v>
      </c>
      <c r="BJ52" s="410">
        <v>1</v>
      </c>
      <c r="BK52" s="789">
        <f>$BK$51</f>
        <v>0.97899999999999998</v>
      </c>
      <c r="BL52" s="789">
        <f>$BL$51</f>
        <v>1.042</v>
      </c>
      <c r="BM52" s="767">
        <f t="shared" si="10"/>
        <v>0.97899999999999998</v>
      </c>
      <c r="BN52" s="767">
        <f t="shared" si="11"/>
        <v>1.042</v>
      </c>
      <c r="BO52" s="789">
        <f>$BO$51</f>
        <v>0.91400000000000003</v>
      </c>
      <c r="BP52" s="789">
        <f>$BP$51</f>
        <v>1.196</v>
      </c>
      <c r="BQ52" s="814">
        <f t="shared" si="12"/>
        <v>0.97899999999999998</v>
      </c>
      <c r="BR52" s="786">
        <f t="shared" si="13"/>
        <v>1.042</v>
      </c>
      <c r="BT52" s="410">
        <v>1</v>
      </c>
      <c r="BU52" s="789">
        <f>$BU$51</f>
        <v>1</v>
      </c>
      <c r="BV52" s="789">
        <f>$BV$51</f>
        <v>1.03</v>
      </c>
      <c r="BW52" s="789">
        <f>$BW$51</f>
        <v>1.04</v>
      </c>
      <c r="BX52" s="534">
        <f t="shared" si="20"/>
        <v>1</v>
      </c>
      <c r="BY52" s="534">
        <f t="shared" si="21"/>
        <v>1.03</v>
      </c>
      <c r="BZ52" s="534">
        <f t="shared" si="22"/>
        <v>1.04</v>
      </c>
      <c r="CC52" s="800">
        <f t="shared" si="14"/>
        <v>225.03143821563307</v>
      </c>
      <c r="CD52" s="800">
        <f t="shared" si="3"/>
        <v>1.2621359223300972</v>
      </c>
      <c r="CE52" s="800">
        <f t="shared" si="4"/>
        <v>1.0865384615384615</v>
      </c>
      <c r="CF52" s="804">
        <v>234.48275862068965</v>
      </c>
      <c r="CG52" s="804">
        <v>1.3</v>
      </c>
      <c r="CH52" s="804">
        <v>1.1299999999999999</v>
      </c>
      <c r="CJ52" s="317" t="str">
        <f t="shared" si="15"/>
        <v>La Frétaz</v>
      </c>
      <c r="CK52" s="305">
        <v>0</v>
      </c>
      <c r="CL52" s="806">
        <v>1</v>
      </c>
      <c r="CM52" s="305">
        <f t="shared" si="23"/>
        <v>1</v>
      </c>
    </row>
    <row r="53" spans="1:91"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16"/>
        <v>190.4703296703297</v>
      </c>
      <c r="AQ53" s="360">
        <f t="shared" si="24"/>
        <v>95.538461538461519</v>
      </c>
      <c r="AR53" s="361">
        <v>4.7</v>
      </c>
      <c r="AS53" s="362">
        <v>11.6</v>
      </c>
      <c r="AT53" s="362">
        <v>20.5</v>
      </c>
      <c r="AU53" s="363">
        <v>526</v>
      </c>
      <c r="AV53" s="364">
        <v>0.3</v>
      </c>
      <c r="AW53" s="365" t="s">
        <v>220</v>
      </c>
      <c r="AX53" s="756">
        <f t="shared" si="17"/>
        <v>14.235250698581744</v>
      </c>
      <c r="AY53" s="757">
        <f t="shared" si="18"/>
        <v>7.1176253492908721</v>
      </c>
      <c r="AZ53" s="753">
        <f>4.1/BQ53</f>
        <v>3.9651837524177944</v>
      </c>
      <c r="BA53" s="752">
        <f t="shared" si="5"/>
        <v>56.941002794326977</v>
      </c>
      <c r="BB53" s="366">
        <f t="shared" si="19"/>
        <v>14.360243143740025</v>
      </c>
      <c r="BC53" s="367">
        <f t="shared" si="6"/>
        <v>0.25219512195121957</v>
      </c>
      <c r="BD53" s="351" t="str">
        <f t="shared" si="7"/>
        <v>Locarno-Monti</v>
      </c>
      <c r="BE53" s="368">
        <f t="shared" si="25"/>
        <v>95.538461538461519</v>
      </c>
      <c r="BF53" s="372">
        <v>1</v>
      </c>
      <c r="BG53" s="369">
        <f>MEDIAN($BE$53:$BE$54,$BE$56)</f>
        <v>95.538461538461519</v>
      </c>
      <c r="BH53" s="371">
        <f t="shared" si="9"/>
        <v>95.538461538461519</v>
      </c>
      <c r="BI53" s="410">
        <v>1</v>
      </c>
      <c r="BJ53" s="410">
        <v>1</v>
      </c>
      <c r="BK53" s="809">
        <f>$BK$54</f>
        <v>1.034</v>
      </c>
      <c r="BL53" s="809">
        <f>$BL$54</f>
        <v>1.4590000000000001</v>
      </c>
      <c r="BM53" s="767">
        <f t="shared" si="10"/>
        <v>1.034</v>
      </c>
      <c r="BN53" s="767">
        <f t="shared" si="11"/>
        <v>1.4590000000000001</v>
      </c>
      <c r="BO53" s="809">
        <f>$BO$54</f>
        <v>1.05</v>
      </c>
      <c r="BP53" s="809">
        <f>$BP$54</f>
        <v>2.8450000000000002</v>
      </c>
      <c r="BQ53" s="814">
        <f t="shared" si="12"/>
        <v>1.034</v>
      </c>
      <c r="BR53" s="786">
        <f t="shared" si="13"/>
        <v>1.4590000000000001</v>
      </c>
      <c r="BT53" s="410">
        <v>1</v>
      </c>
      <c r="BU53" s="809">
        <f>$BU$54</f>
        <v>1.32</v>
      </c>
      <c r="BV53" s="809">
        <f>$BV$54</f>
        <v>8.2249999999999996</v>
      </c>
      <c r="BW53" s="809">
        <f>$BW$54</f>
        <v>4.2240000000000002</v>
      </c>
      <c r="BX53" s="534">
        <f t="shared" si="20"/>
        <v>1.32</v>
      </c>
      <c r="BY53" s="534">
        <f t="shared" ref="BY53:BY75" si="27">IF($BU$34=$AE$13,BV53,BT53)</f>
        <v>8.2249999999999996</v>
      </c>
      <c r="BZ53" s="534">
        <f t="shared" ref="BZ53:BZ75" si="28">IF($BU$34=$AE$13,BW53,BT53)</f>
        <v>4.2240000000000002</v>
      </c>
      <c r="CC53" s="800">
        <f t="shared" si="14"/>
        <v>49.582900378201828</v>
      </c>
      <c r="CD53" s="800">
        <f t="shared" si="3"/>
        <v>7.9027355623100315E-2</v>
      </c>
      <c r="CE53" s="800">
        <f t="shared" si="4"/>
        <v>0.22964015151515149</v>
      </c>
      <c r="CF53" s="804">
        <v>95.490716180371336</v>
      </c>
      <c r="CG53" s="804">
        <v>0.65</v>
      </c>
      <c r="CH53" s="804">
        <v>0.97</v>
      </c>
      <c r="CJ53" s="317" t="str">
        <f t="shared" si="15"/>
        <v>Locarno-Monti</v>
      </c>
      <c r="CK53" s="305">
        <v>0</v>
      </c>
      <c r="CL53" s="806">
        <v>1.1499999999999999</v>
      </c>
      <c r="CM53" s="305">
        <f t="shared" si="23"/>
        <v>1</v>
      </c>
    </row>
    <row r="54" spans="1:91"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16"/>
        <v>187.13406593406594</v>
      </c>
      <c r="AQ54" s="360">
        <f t="shared" si="24"/>
        <v>91.29230769230773</v>
      </c>
      <c r="AR54" s="361">
        <v>7.6</v>
      </c>
      <c r="AS54" s="362">
        <v>17.3</v>
      </c>
      <c r="AT54" s="362">
        <v>49.6</v>
      </c>
      <c r="AU54" s="363">
        <v>526</v>
      </c>
      <c r="AV54" s="364">
        <v>0.3</v>
      </c>
      <c r="AW54" s="365" t="s">
        <v>220</v>
      </c>
      <c r="AX54" s="756">
        <f t="shared" si="17"/>
        <v>14.235250698581744</v>
      </c>
      <c r="AY54" s="757">
        <f t="shared" si="18"/>
        <v>7.1176253492908721</v>
      </c>
      <c r="AZ54" s="753">
        <f>4.1/BQ54</f>
        <v>3.9651837524177944</v>
      </c>
      <c r="BA54" s="752">
        <f t="shared" si="5"/>
        <v>56.941002794326977</v>
      </c>
      <c r="BB54" s="366">
        <f t="shared" si="19"/>
        <v>14.360243143740025</v>
      </c>
      <c r="BC54" s="367">
        <f t="shared" si="6"/>
        <v>0.25219512195121957</v>
      </c>
      <c r="BD54" s="351" t="str">
        <f t="shared" si="7"/>
        <v>Lugano</v>
      </c>
      <c r="BE54" s="368">
        <f t="shared" si="25"/>
        <v>91.29230769230773</v>
      </c>
      <c r="BF54" s="372">
        <v>1</v>
      </c>
      <c r="BG54" s="369">
        <f>MEDIAN($BE$53:$BE$54,$BE$56)</f>
        <v>95.538461538461519</v>
      </c>
      <c r="BH54" s="371">
        <f t="shared" si="9"/>
        <v>95.538461538461519</v>
      </c>
      <c r="BI54" s="410">
        <v>1</v>
      </c>
      <c r="BJ54" s="410">
        <v>1</v>
      </c>
      <c r="BK54" s="810">
        <v>1.034</v>
      </c>
      <c r="BL54" s="810">
        <v>1.4590000000000001</v>
      </c>
      <c r="BM54" s="767">
        <f t="shared" si="10"/>
        <v>1.034</v>
      </c>
      <c r="BN54" s="767">
        <f t="shared" si="11"/>
        <v>1.4590000000000001</v>
      </c>
      <c r="BO54" s="810">
        <v>1.05</v>
      </c>
      <c r="BP54" s="810">
        <v>2.8450000000000002</v>
      </c>
      <c r="BQ54" s="814">
        <f t="shared" si="12"/>
        <v>1.034</v>
      </c>
      <c r="BR54" s="786">
        <f>IF($AE$13=$BI$34,BJ54,IF($AE$13=$BK$34,BL54,IF($AE$13=$BM$34,BN54,IF($AE$13=$BO$34,BP54,1))))</f>
        <v>1.4590000000000001</v>
      </c>
      <c r="BT54" s="410">
        <v>1</v>
      </c>
      <c r="BU54" s="810">
        <v>1.32</v>
      </c>
      <c r="BV54" s="810">
        <v>8.2249999999999996</v>
      </c>
      <c r="BW54" s="810">
        <v>4.2240000000000002</v>
      </c>
      <c r="BX54" s="534">
        <f t="shared" si="20"/>
        <v>1.32</v>
      </c>
      <c r="BY54" s="534">
        <f t="shared" si="27"/>
        <v>8.2249999999999996</v>
      </c>
      <c r="BZ54" s="534">
        <f t="shared" si="28"/>
        <v>4.2240000000000002</v>
      </c>
      <c r="CC54" s="800">
        <f t="shared" si="14"/>
        <v>49.582900378201828</v>
      </c>
      <c r="CD54" s="800">
        <f t="shared" si="3"/>
        <v>7.9027355623100315E-2</v>
      </c>
      <c r="CE54" s="800">
        <f t="shared" si="4"/>
        <v>0.22964015151515149</v>
      </c>
      <c r="CF54" s="804">
        <v>95.490716180371336</v>
      </c>
      <c r="CG54" s="804">
        <v>0.65</v>
      </c>
      <c r="CH54" s="804">
        <v>0.97</v>
      </c>
      <c r="CJ54" s="317" t="str">
        <f t="shared" si="15"/>
        <v>Lugano</v>
      </c>
      <c r="CK54" s="305">
        <v>0</v>
      </c>
      <c r="CL54" s="806">
        <v>1.1499999999999999</v>
      </c>
      <c r="CM54" s="305">
        <f t="shared" si="23"/>
        <v>1</v>
      </c>
    </row>
    <row r="55" spans="1:91"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16"/>
        <v>243.2439560439561</v>
      </c>
      <c r="AQ55" s="360">
        <f t="shared" si="24"/>
        <v>152.86153846153843</v>
      </c>
      <c r="AR55" s="361">
        <v>5.9</v>
      </c>
      <c r="AS55" s="362">
        <v>14.2</v>
      </c>
      <c r="AT55" s="362">
        <v>41</v>
      </c>
      <c r="AU55" s="363">
        <v>526</v>
      </c>
      <c r="AV55" s="364">
        <v>0.3</v>
      </c>
      <c r="AW55" s="365" t="s">
        <v>220</v>
      </c>
      <c r="AX55" s="756">
        <f t="shared" si="17"/>
        <v>25.031432163675852</v>
      </c>
      <c r="AY55" s="757">
        <f t="shared" si="18"/>
        <v>12.515716081837926</v>
      </c>
      <c r="AZ55" s="753">
        <f>3.3/BQ55</f>
        <v>3.5986913849509268</v>
      </c>
      <c r="BA55" s="752">
        <f t="shared" si="5"/>
        <v>100.12572865470341</v>
      </c>
      <c r="BB55" s="366">
        <f t="shared" si="19"/>
        <v>27.822816114049402</v>
      </c>
      <c r="BC55" s="367">
        <f t="shared" si="6"/>
        <v>0.27787878787878789</v>
      </c>
      <c r="BD55" s="351" t="str">
        <f t="shared" si="7"/>
        <v>Luzern</v>
      </c>
      <c r="BE55" s="368">
        <f t="shared" si="25"/>
        <v>152.86153846153843</v>
      </c>
      <c r="BF55" s="372">
        <v>3</v>
      </c>
      <c r="BG55" s="369">
        <f>MEDIAN($BE$37:$BE$39,$BE$41:$BE$42,$BE$55,$BE$67,$BE$71)</f>
        <v>154.98461538461541</v>
      </c>
      <c r="BH55" s="371">
        <f t="shared" si="9"/>
        <v>154.98461538461541</v>
      </c>
      <c r="BI55" s="410">
        <v>1</v>
      </c>
      <c r="BJ55" s="410">
        <v>1</v>
      </c>
      <c r="BK55" s="788">
        <f>$BK$39</f>
        <v>0.91700000000000004</v>
      </c>
      <c r="BL55" s="788">
        <f>$BL$39</f>
        <v>1.3460000000000001</v>
      </c>
      <c r="BM55" s="767">
        <f t="shared" si="10"/>
        <v>0.91700000000000004</v>
      </c>
      <c r="BN55" s="767">
        <f t="shared" si="11"/>
        <v>1.3460000000000001</v>
      </c>
      <c r="BO55" s="788">
        <f>$BO$39</f>
        <v>0.84299999999999997</v>
      </c>
      <c r="BP55" s="788">
        <f>$BP$39</f>
        <v>2.621</v>
      </c>
      <c r="BQ55" s="814">
        <f t="shared" si="12"/>
        <v>0.91700000000000004</v>
      </c>
      <c r="BR55" s="786">
        <f t="shared" si="13"/>
        <v>1.3460000000000001</v>
      </c>
      <c r="BT55" s="410">
        <v>1</v>
      </c>
      <c r="BU55" s="798">
        <f>$BU$39</f>
        <v>1.01</v>
      </c>
      <c r="BV55" s="798">
        <f>$BV$39</f>
        <v>2.85</v>
      </c>
      <c r="BW55" s="798">
        <f>$BW$39</f>
        <v>2.15</v>
      </c>
      <c r="BX55" s="534">
        <f t="shared" si="20"/>
        <v>1.01</v>
      </c>
      <c r="BY55" s="534">
        <f t="shared" si="27"/>
        <v>2.85</v>
      </c>
      <c r="BZ55" s="534">
        <f t="shared" si="28"/>
        <v>2.15</v>
      </c>
      <c r="CC55" s="800">
        <f t="shared" si="14"/>
        <v>113.94756874326096</v>
      </c>
      <c r="CD55" s="800">
        <f t="shared" si="3"/>
        <v>0.35087719298245612</v>
      </c>
      <c r="CE55" s="800">
        <f t="shared" si="4"/>
        <v>0.52093023255813964</v>
      </c>
      <c r="CF55" s="804">
        <v>154.90716180371356</v>
      </c>
      <c r="CG55" s="804">
        <v>1</v>
      </c>
      <c r="CH55" s="804">
        <v>1.1200000000000001</v>
      </c>
      <c r="CJ55" s="317" t="str">
        <f t="shared" si="15"/>
        <v>Luzern</v>
      </c>
      <c r="CK55" s="305">
        <v>0</v>
      </c>
      <c r="CL55" s="806">
        <v>1.25</v>
      </c>
      <c r="CM55" s="305">
        <f t="shared" si="23"/>
        <v>1</v>
      </c>
    </row>
    <row r="56" spans="1:91"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16"/>
        <v>192.2901098901099</v>
      </c>
      <c r="AQ56" s="360">
        <f t="shared" si="24"/>
        <v>99.784615384615392</v>
      </c>
      <c r="AR56" s="361">
        <v>6.4</v>
      </c>
      <c r="AS56" s="362">
        <v>13</v>
      </c>
      <c r="AT56" s="362">
        <v>12</v>
      </c>
      <c r="AU56" s="363">
        <v>380</v>
      </c>
      <c r="AV56" s="364">
        <v>0.19</v>
      </c>
      <c r="AW56" s="365" t="s">
        <v>219</v>
      </c>
      <c r="AX56" s="756">
        <f t="shared" si="17"/>
        <v>14.235250698581744</v>
      </c>
      <c r="AY56" s="757">
        <f t="shared" si="18"/>
        <v>7.1176253492908721</v>
      </c>
      <c r="AZ56" s="753">
        <f>4.1/BQ56</f>
        <v>3.9651837524177944</v>
      </c>
      <c r="BA56" s="752">
        <f t="shared" si="5"/>
        <v>56.941002794326977</v>
      </c>
      <c r="BB56" s="366">
        <f t="shared" si="19"/>
        <v>14.360243143740025</v>
      </c>
      <c r="BC56" s="367">
        <f t="shared" si="6"/>
        <v>0.25219512195121957</v>
      </c>
      <c r="BD56" s="351" t="str">
        <f t="shared" si="7"/>
        <v>Magadino</v>
      </c>
      <c r="BE56" s="368">
        <f t="shared" si="25"/>
        <v>99.784615384615392</v>
      </c>
      <c r="BF56" s="372">
        <v>1</v>
      </c>
      <c r="BG56" s="369">
        <f>MEDIAN($BE$53:$BE$54,$BE$56)</f>
        <v>95.538461538461519</v>
      </c>
      <c r="BH56" s="371">
        <f t="shared" si="9"/>
        <v>95.538461538461519</v>
      </c>
      <c r="BI56" s="410">
        <v>1</v>
      </c>
      <c r="BJ56" s="410">
        <v>1</v>
      </c>
      <c r="BK56" s="809">
        <f>$BK$54</f>
        <v>1.034</v>
      </c>
      <c r="BL56" s="809">
        <f>$BL$54</f>
        <v>1.4590000000000001</v>
      </c>
      <c r="BM56" s="767">
        <f t="shared" si="10"/>
        <v>1.034</v>
      </c>
      <c r="BN56" s="767">
        <f t="shared" si="11"/>
        <v>1.4590000000000001</v>
      </c>
      <c r="BO56" s="809">
        <f>$BO$54</f>
        <v>1.05</v>
      </c>
      <c r="BP56" s="809">
        <f>$BP$54</f>
        <v>2.8450000000000002</v>
      </c>
      <c r="BQ56" s="814">
        <f t="shared" si="12"/>
        <v>1.034</v>
      </c>
      <c r="BR56" s="786">
        <f t="shared" si="13"/>
        <v>1.4590000000000001</v>
      </c>
      <c r="BT56" s="410">
        <v>1</v>
      </c>
      <c r="BU56" s="809">
        <f>$BU$54</f>
        <v>1.32</v>
      </c>
      <c r="BV56" s="809">
        <f>$BV$54</f>
        <v>8.2249999999999996</v>
      </c>
      <c r="BW56" s="809">
        <f>$BW$54</f>
        <v>4.2240000000000002</v>
      </c>
      <c r="BX56" s="534">
        <f t="shared" si="20"/>
        <v>1.32</v>
      </c>
      <c r="BY56" s="534">
        <f t="shared" si="27"/>
        <v>8.2249999999999996</v>
      </c>
      <c r="BZ56" s="534">
        <f t="shared" si="28"/>
        <v>4.2240000000000002</v>
      </c>
      <c r="CC56" s="800">
        <f t="shared" si="14"/>
        <v>49.582900378201828</v>
      </c>
      <c r="CD56" s="800">
        <f t="shared" si="3"/>
        <v>7.9027355623100315E-2</v>
      </c>
      <c r="CE56" s="802">
        <f t="shared" si="4"/>
        <v>0.22964015151515149</v>
      </c>
      <c r="CF56" s="804">
        <v>95.490716180371336</v>
      </c>
      <c r="CG56" s="804">
        <v>0.65</v>
      </c>
      <c r="CH56" s="804">
        <v>0.97</v>
      </c>
      <c r="CJ56" s="317" t="str">
        <f t="shared" si="15"/>
        <v>Magadino</v>
      </c>
      <c r="CK56" s="305">
        <v>0</v>
      </c>
      <c r="CL56" s="806">
        <v>1.1499999999999999</v>
      </c>
      <c r="CM56" s="305">
        <f t="shared" si="23"/>
        <v>1</v>
      </c>
    </row>
    <row r="57" spans="1:91"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16"/>
        <v>335.74945054945056</v>
      </c>
      <c r="AQ57" s="360">
        <f t="shared" si="24"/>
        <v>244.15384615384616</v>
      </c>
      <c r="AR57" s="361">
        <v>5.6</v>
      </c>
      <c r="AS57" s="362">
        <v>13.7</v>
      </c>
      <c r="AT57" s="362">
        <v>20</v>
      </c>
      <c r="AU57" s="363">
        <v>526</v>
      </c>
      <c r="AV57" s="364">
        <v>0.3</v>
      </c>
      <c r="AW57" s="365" t="s">
        <v>220</v>
      </c>
      <c r="AX57" s="756">
        <f>BA57/4</f>
        <v>48.944337811900191</v>
      </c>
      <c r="AY57" s="757">
        <f t="shared" si="18"/>
        <v>24.472168905950095</v>
      </c>
      <c r="AZ57" s="753">
        <f>2.8/BQ57</f>
        <v>2.860061287027579</v>
      </c>
      <c r="BA57" s="752">
        <f t="shared" si="5"/>
        <v>195.77735124760076</v>
      </c>
      <c r="BB57" s="366">
        <f t="shared" si="19"/>
        <v>68.452152454071836</v>
      </c>
      <c r="BC57" s="367">
        <f t="shared" si="6"/>
        <v>0.34964285714285714</v>
      </c>
      <c r="BD57" s="351" t="str">
        <f t="shared" si="7"/>
        <v>Montana</v>
      </c>
      <c r="BE57" s="368">
        <f t="shared" si="25"/>
        <v>244.15384615384616</v>
      </c>
      <c r="BF57" s="372">
        <v>5</v>
      </c>
      <c r="BG57" s="369">
        <f>MEDIAN($BE$36,$BE$44:$BE$45,$BE$51:$BE$52,$BE$57,$BE$60,$BE$62)</f>
        <v>234.6</v>
      </c>
      <c r="BH57" s="371">
        <f t="shared" si="9"/>
        <v>234.6</v>
      </c>
      <c r="BI57" s="410">
        <v>1</v>
      </c>
      <c r="BJ57" s="410">
        <v>1</v>
      </c>
      <c r="BK57" s="789">
        <f>$BK$51</f>
        <v>0.97899999999999998</v>
      </c>
      <c r="BL57" s="789">
        <f>$BL$51</f>
        <v>1.042</v>
      </c>
      <c r="BM57" s="767">
        <f t="shared" si="10"/>
        <v>0.97899999999999998</v>
      </c>
      <c r="BN57" s="767">
        <f t="shared" si="11"/>
        <v>1.042</v>
      </c>
      <c r="BO57" s="789">
        <f>$BO$51</f>
        <v>0.91400000000000003</v>
      </c>
      <c r="BP57" s="789">
        <f>$BP$51</f>
        <v>1.196</v>
      </c>
      <c r="BQ57" s="814">
        <f t="shared" si="12"/>
        <v>0.97899999999999998</v>
      </c>
      <c r="BR57" s="786">
        <f t="shared" si="13"/>
        <v>1.042</v>
      </c>
      <c r="BT57" s="410">
        <v>1</v>
      </c>
      <c r="BU57" s="789">
        <f>$BU$51</f>
        <v>1</v>
      </c>
      <c r="BV57" s="789">
        <f>$BV$51</f>
        <v>1.03</v>
      </c>
      <c r="BW57" s="789">
        <f>$BW$51</f>
        <v>1.04</v>
      </c>
      <c r="BX57" s="534">
        <f t="shared" si="20"/>
        <v>1</v>
      </c>
      <c r="BY57" s="534">
        <f t="shared" si="27"/>
        <v>1.03</v>
      </c>
      <c r="BZ57" s="534">
        <f t="shared" si="28"/>
        <v>1.04</v>
      </c>
      <c r="CC57" s="800">
        <f t="shared" si="14"/>
        <v>225.03143821563307</v>
      </c>
      <c r="CD57" s="800">
        <f t="shared" si="3"/>
        <v>1.2621359223300972</v>
      </c>
      <c r="CE57" s="800">
        <f t="shared" si="4"/>
        <v>1.0865384615384615</v>
      </c>
      <c r="CF57" s="804">
        <v>234.48275862068965</v>
      </c>
      <c r="CG57" s="804">
        <v>1.3</v>
      </c>
      <c r="CH57" s="804">
        <v>1.1299999999999999</v>
      </c>
      <c r="CJ57" s="317" t="str">
        <f t="shared" si="15"/>
        <v>Montana</v>
      </c>
      <c r="CK57" s="305">
        <v>0</v>
      </c>
      <c r="CL57" s="806">
        <v>1</v>
      </c>
      <c r="CM57" s="305">
        <f t="shared" si="23"/>
        <v>1</v>
      </c>
    </row>
    <row r="58" spans="1:91"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16"/>
        <v>231.41538461538465</v>
      </c>
      <c r="AQ58" s="360">
        <f t="shared" si="24"/>
        <v>133.75384615384621</v>
      </c>
      <c r="AR58" s="361">
        <v>8.1</v>
      </c>
      <c r="AS58" s="362">
        <v>16.7</v>
      </c>
      <c r="AT58" s="362">
        <v>20</v>
      </c>
      <c r="AU58" s="363">
        <v>526</v>
      </c>
      <c r="AV58" s="364">
        <v>0.3</v>
      </c>
      <c r="AW58" s="365" t="s">
        <v>220</v>
      </c>
      <c r="AX58" s="756">
        <f t="shared" si="17"/>
        <v>20.764166338416526</v>
      </c>
      <c r="AY58" s="757">
        <f t="shared" si="18"/>
        <v>10.382083169208263</v>
      </c>
      <c r="AZ58" s="753">
        <f>3.6/BQ58</f>
        <v>3.5643564356435644</v>
      </c>
      <c r="BA58" s="752">
        <f t="shared" si="5"/>
        <v>83.056665353666105</v>
      </c>
      <c r="BB58" s="366">
        <f t="shared" si="19"/>
        <v>23.302008890889656</v>
      </c>
      <c r="BC58" s="367">
        <f t="shared" si="6"/>
        <v>0.28055555555555556</v>
      </c>
      <c r="BD58" s="351" t="str">
        <f t="shared" si="7"/>
        <v>Neuchâtel</v>
      </c>
      <c r="BE58" s="368">
        <f t="shared" si="25"/>
        <v>133.75384615384621</v>
      </c>
      <c r="BF58" s="372">
        <v>2</v>
      </c>
      <c r="BG58" s="369">
        <f>MEDIAN($BE$46,$BE$58,$BE$61,$BE$69)</f>
        <v>130.56923076923078</v>
      </c>
      <c r="BH58" s="371">
        <f t="shared" si="9"/>
        <v>130.56923076923078</v>
      </c>
      <c r="BI58" s="410">
        <v>1</v>
      </c>
      <c r="BJ58" s="410">
        <v>1</v>
      </c>
      <c r="BK58" s="811">
        <f>$BK$46</f>
        <v>1.01</v>
      </c>
      <c r="BL58" s="811">
        <f>$BL$46</f>
        <v>1.367</v>
      </c>
      <c r="BM58" s="767">
        <f t="shared" si="10"/>
        <v>1.01</v>
      </c>
      <c r="BN58" s="767">
        <f t="shared" si="11"/>
        <v>1.367</v>
      </c>
      <c r="BO58" s="811">
        <f>$BO$46</f>
        <v>0.92100000000000004</v>
      </c>
      <c r="BP58" s="811">
        <f>$BP$46</f>
        <v>2.2109999999999999</v>
      </c>
      <c r="BQ58" s="814">
        <f t="shared" si="12"/>
        <v>1.01</v>
      </c>
      <c r="BR58" s="786">
        <f t="shared" si="13"/>
        <v>1.367</v>
      </c>
      <c r="BT58" s="410">
        <v>1</v>
      </c>
      <c r="BU58" s="811">
        <f>$BU$46</f>
        <v>1.01</v>
      </c>
      <c r="BV58" s="811">
        <f>$BV$46</f>
        <v>3.2959999999999998</v>
      </c>
      <c r="BW58" s="811">
        <f>$BW$46</f>
        <v>2.351</v>
      </c>
      <c r="BX58" s="534">
        <f t="shared" si="20"/>
        <v>1.01</v>
      </c>
      <c r="BY58" s="534">
        <f t="shared" si="27"/>
        <v>3.2959999999999998</v>
      </c>
      <c r="BZ58" s="534">
        <f t="shared" si="28"/>
        <v>2.351</v>
      </c>
      <c r="CC58" s="800">
        <f t="shared" si="14"/>
        <v>94.522209347520317</v>
      </c>
      <c r="CD58" s="800">
        <f t="shared" si="3"/>
        <v>0.27305825242718451</v>
      </c>
      <c r="CE58" s="800">
        <f t="shared" si="4"/>
        <v>0.42109740535942153</v>
      </c>
      <c r="CF58" s="804">
        <v>130.50397877984088</v>
      </c>
      <c r="CG58" s="804">
        <v>0.9</v>
      </c>
      <c r="CH58" s="804">
        <v>0.99</v>
      </c>
      <c r="CJ58" s="317" t="str">
        <f t="shared" si="15"/>
        <v>Neuchâtel</v>
      </c>
      <c r="CK58" s="305">
        <v>0</v>
      </c>
      <c r="CL58" s="806">
        <v>1.2</v>
      </c>
      <c r="CM58" s="305">
        <f t="shared" si="23"/>
        <v>1</v>
      </c>
    </row>
    <row r="59" spans="1:91"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16"/>
        <v>250.5230769230769</v>
      </c>
      <c r="AQ59" s="360">
        <f t="shared" si="24"/>
        <v>157.1076923076923</v>
      </c>
      <c r="AR59" s="361">
        <v>7.4</v>
      </c>
      <c r="AS59" s="362">
        <v>14.4</v>
      </c>
      <c r="AT59" s="362">
        <v>10</v>
      </c>
      <c r="AU59" s="363">
        <v>380</v>
      </c>
      <c r="AV59" s="364">
        <v>0.19</v>
      </c>
      <c r="AW59" s="365" t="s">
        <v>219</v>
      </c>
      <c r="AX59" s="756">
        <f t="shared" si="17"/>
        <v>33.726812816188882</v>
      </c>
      <c r="AY59" s="757">
        <f t="shared" si="18"/>
        <v>16.863406408094441</v>
      </c>
      <c r="AZ59" s="753">
        <f>3.2/BQ59</f>
        <v>3.2955715756951598</v>
      </c>
      <c r="BA59" s="752">
        <f t="shared" si="5"/>
        <v>134.90725126475553</v>
      </c>
      <c r="BB59" s="366">
        <f t="shared" si="19"/>
        <v>40.935919055649251</v>
      </c>
      <c r="BC59" s="367">
        <f t="shared" si="6"/>
        <v>0.30343749999999997</v>
      </c>
      <c r="BD59" s="351" t="str">
        <f t="shared" si="7"/>
        <v>Payerne</v>
      </c>
      <c r="BE59" s="368">
        <f t="shared" si="25"/>
        <v>157.1076923076923</v>
      </c>
      <c r="BF59" s="372">
        <v>4</v>
      </c>
      <c r="BG59" s="369">
        <f>MEDIAN($BE$40,$BE$47,$BE$49:$BE$50,$BE$59,$BE$63,$BE$66,$BE$72,$BE$74:$BE$75)</f>
        <v>165.60000000000002</v>
      </c>
      <c r="BH59" s="371">
        <f t="shared" si="9"/>
        <v>165.60000000000002</v>
      </c>
      <c r="BI59" s="410">
        <v>1</v>
      </c>
      <c r="BJ59" s="410">
        <v>1</v>
      </c>
      <c r="BK59" s="797">
        <f>$BK$75</f>
        <v>0.97099999999999997</v>
      </c>
      <c r="BL59" s="797">
        <f>$BL$75</f>
        <v>1.0673999999999999</v>
      </c>
      <c r="BM59" s="767">
        <f t="shared" si="10"/>
        <v>0.97099999999999997</v>
      </c>
      <c r="BN59" s="767">
        <f t="shared" si="11"/>
        <v>1.0673999999999999</v>
      </c>
      <c r="BO59" s="797">
        <f>$BO$75</f>
        <v>0.90500000000000003</v>
      </c>
      <c r="BP59" s="797">
        <f>$BP$75</f>
        <v>1.2669999999999999</v>
      </c>
      <c r="BQ59" s="814">
        <f t="shared" si="12"/>
        <v>0.97099999999999997</v>
      </c>
      <c r="BR59" s="786">
        <f t="shared" si="13"/>
        <v>1.0673999999999999</v>
      </c>
      <c r="BT59" s="410">
        <v>1</v>
      </c>
      <c r="BU59" s="797">
        <f>$BU$75</f>
        <v>1.1200000000000001</v>
      </c>
      <c r="BV59" s="797">
        <f>$BV$75</f>
        <v>1.48</v>
      </c>
      <c r="BW59" s="797">
        <f>$BW$75</f>
        <v>1.55</v>
      </c>
      <c r="BX59" s="534">
        <f t="shared" si="20"/>
        <v>1.1200000000000001</v>
      </c>
      <c r="BY59" s="534">
        <f t="shared" si="27"/>
        <v>1.48</v>
      </c>
      <c r="BZ59" s="534">
        <f t="shared" si="28"/>
        <v>1.55</v>
      </c>
      <c r="CC59" s="800">
        <f t="shared" si="14"/>
        <v>138.45161254593137</v>
      </c>
      <c r="CD59" s="800">
        <f t="shared" si="3"/>
        <v>0.69594594594594594</v>
      </c>
      <c r="CE59" s="800">
        <f t="shared" si="4"/>
        <v>0.73548387096774182</v>
      </c>
      <c r="CF59" s="804">
        <v>165.51724137931038</v>
      </c>
      <c r="CG59" s="804">
        <v>1.03</v>
      </c>
      <c r="CH59" s="804">
        <v>1.1399999999999999</v>
      </c>
      <c r="CJ59" s="317" t="str">
        <f t="shared" si="15"/>
        <v>Payerne</v>
      </c>
      <c r="CK59" s="305">
        <v>0</v>
      </c>
      <c r="CL59" s="806">
        <v>1.3</v>
      </c>
      <c r="CM59" s="305">
        <f t="shared" si="23"/>
        <v>1</v>
      </c>
    </row>
    <row r="60" spans="1:91"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16"/>
        <v>286.31208791208792</v>
      </c>
      <c r="AQ60" s="360">
        <f t="shared" si="24"/>
        <v>195.32307692307691</v>
      </c>
      <c r="AR60" s="361">
        <v>7</v>
      </c>
      <c r="AS60" s="362">
        <v>12</v>
      </c>
      <c r="AT60" s="362">
        <v>13.2</v>
      </c>
      <c r="AU60" s="363">
        <v>380</v>
      </c>
      <c r="AV60" s="364">
        <v>0.19</v>
      </c>
      <c r="AW60" s="365" t="s">
        <v>219</v>
      </c>
      <c r="AX60" s="756">
        <f t="shared" si="17"/>
        <v>48.944337811900191</v>
      </c>
      <c r="AY60" s="757">
        <f t="shared" si="18"/>
        <v>24.472168905950095</v>
      </c>
      <c r="AZ60" s="753">
        <f>2.8/BQ60</f>
        <v>2.860061287027579</v>
      </c>
      <c r="BA60" s="752">
        <f t="shared" si="5"/>
        <v>195.77735124760076</v>
      </c>
      <c r="BB60" s="366">
        <f t="shared" si="19"/>
        <v>68.452152454071836</v>
      </c>
      <c r="BC60" s="367">
        <f t="shared" si="6"/>
        <v>0.34964285714285714</v>
      </c>
      <c r="BD60" s="351" t="str">
        <f t="shared" si="7"/>
        <v>Piotta</v>
      </c>
      <c r="BE60" s="368">
        <f t="shared" si="25"/>
        <v>195.32307692307691</v>
      </c>
      <c r="BF60" s="372">
        <v>5</v>
      </c>
      <c r="BG60" s="369">
        <f>MEDIAN($BE$36,$BE$44:$BE$45,$BE$51:$BE$52,$BE$57,$BE$60,$BE$62)</f>
        <v>234.6</v>
      </c>
      <c r="BH60" s="371">
        <f t="shared" si="9"/>
        <v>234.6</v>
      </c>
      <c r="BI60" s="410">
        <v>1</v>
      </c>
      <c r="BJ60" s="410">
        <v>1</v>
      </c>
      <c r="BK60" s="789">
        <f>$BK$51</f>
        <v>0.97899999999999998</v>
      </c>
      <c r="BL60" s="789">
        <f>$BL$51</f>
        <v>1.042</v>
      </c>
      <c r="BM60" s="767">
        <f t="shared" si="10"/>
        <v>0.97899999999999998</v>
      </c>
      <c r="BN60" s="767">
        <f t="shared" si="11"/>
        <v>1.042</v>
      </c>
      <c r="BO60" s="789">
        <f>$BO$51</f>
        <v>0.91400000000000003</v>
      </c>
      <c r="BP60" s="789">
        <f>$BP$51</f>
        <v>1.196</v>
      </c>
      <c r="BQ60" s="814">
        <f t="shared" si="12"/>
        <v>0.97899999999999998</v>
      </c>
      <c r="BR60" s="786">
        <f t="shared" si="13"/>
        <v>1.042</v>
      </c>
      <c r="BT60" s="410">
        <v>1</v>
      </c>
      <c r="BU60" s="789">
        <f>$BU$51</f>
        <v>1</v>
      </c>
      <c r="BV60" s="789">
        <f>$BV$51</f>
        <v>1.03</v>
      </c>
      <c r="BW60" s="789">
        <f>$BW$51</f>
        <v>1.04</v>
      </c>
      <c r="BX60" s="534">
        <f t="shared" si="20"/>
        <v>1</v>
      </c>
      <c r="BY60" s="534">
        <f t="shared" si="27"/>
        <v>1.03</v>
      </c>
      <c r="BZ60" s="534">
        <f t="shared" si="28"/>
        <v>1.04</v>
      </c>
      <c r="CC60" s="800">
        <f t="shared" si="14"/>
        <v>225.03143821563307</v>
      </c>
      <c r="CD60" s="800">
        <f t="shared" si="3"/>
        <v>1.2621359223300972</v>
      </c>
      <c r="CE60" s="800">
        <f t="shared" si="4"/>
        <v>1.0865384615384615</v>
      </c>
      <c r="CF60" s="804">
        <v>234.48275862068965</v>
      </c>
      <c r="CG60" s="804">
        <v>1.3</v>
      </c>
      <c r="CH60" s="804">
        <v>1.1299999999999999</v>
      </c>
      <c r="CJ60" s="317" t="str">
        <f t="shared" si="15"/>
        <v>Piotta</v>
      </c>
      <c r="CK60" s="305">
        <v>0</v>
      </c>
      <c r="CL60" s="806">
        <v>1</v>
      </c>
      <c r="CM60" s="305">
        <f t="shared" si="23"/>
        <v>1</v>
      </c>
    </row>
    <row r="61" spans="1:91"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16"/>
        <v>221.4065934065934</v>
      </c>
      <c r="AQ61" s="360">
        <f t="shared" si="24"/>
        <v>125.26153846153846</v>
      </c>
      <c r="AR61" s="361">
        <v>5.6</v>
      </c>
      <c r="AS61" s="362">
        <v>13.6</v>
      </c>
      <c r="AT61" s="362">
        <v>11.7</v>
      </c>
      <c r="AU61" s="363">
        <v>526</v>
      </c>
      <c r="AV61" s="364">
        <v>0.3</v>
      </c>
      <c r="AW61" s="365" t="s">
        <v>220</v>
      </c>
      <c r="AX61" s="756">
        <f t="shared" si="17"/>
        <v>20.764166338416526</v>
      </c>
      <c r="AY61" s="757">
        <f t="shared" si="18"/>
        <v>10.382083169208263</v>
      </c>
      <c r="AZ61" s="753">
        <f>3.6/BQ61</f>
        <v>3.5643564356435644</v>
      </c>
      <c r="BA61" s="752">
        <f t="shared" si="5"/>
        <v>83.056665353666105</v>
      </c>
      <c r="BB61" s="366">
        <f t="shared" si="19"/>
        <v>23.302008890889656</v>
      </c>
      <c r="BC61" s="367">
        <f t="shared" si="6"/>
        <v>0.28055555555555556</v>
      </c>
      <c r="BD61" s="351" t="str">
        <f t="shared" si="7"/>
        <v>Pully</v>
      </c>
      <c r="BE61" s="368">
        <f t="shared" si="25"/>
        <v>125.26153846153846</v>
      </c>
      <c r="BF61" s="372">
        <v>2</v>
      </c>
      <c r="BG61" s="369">
        <f>MEDIAN($BE$46,$BE$58,$BE$61,$BE$69)</f>
        <v>130.56923076923078</v>
      </c>
      <c r="BH61" s="371">
        <f t="shared" si="9"/>
        <v>130.56923076923078</v>
      </c>
      <c r="BI61" s="410">
        <v>1</v>
      </c>
      <c r="BJ61" s="410">
        <v>1</v>
      </c>
      <c r="BK61" s="811">
        <f>$BK$46</f>
        <v>1.01</v>
      </c>
      <c r="BL61" s="811">
        <f>$BL$46</f>
        <v>1.367</v>
      </c>
      <c r="BM61" s="767">
        <f t="shared" si="10"/>
        <v>1.01</v>
      </c>
      <c r="BN61" s="767">
        <f t="shared" si="11"/>
        <v>1.367</v>
      </c>
      <c r="BO61" s="811">
        <f>$BO$46</f>
        <v>0.92100000000000004</v>
      </c>
      <c r="BP61" s="811">
        <f>$BP$46</f>
        <v>2.2109999999999999</v>
      </c>
      <c r="BQ61" s="814">
        <f t="shared" si="12"/>
        <v>1.01</v>
      </c>
      <c r="BR61" s="786">
        <f t="shared" si="13"/>
        <v>1.367</v>
      </c>
      <c r="BS61" s="307" t="s">
        <v>18162</v>
      </c>
      <c r="BT61" s="410">
        <v>1</v>
      </c>
      <c r="BU61" s="811">
        <f>$BU$46</f>
        <v>1.01</v>
      </c>
      <c r="BV61" s="811">
        <f>$BV$46</f>
        <v>3.2959999999999998</v>
      </c>
      <c r="BW61" s="811">
        <f>$BW$46</f>
        <v>2.351</v>
      </c>
      <c r="BX61" s="534">
        <f t="shared" si="20"/>
        <v>1.01</v>
      </c>
      <c r="BY61" s="534">
        <f t="shared" si="27"/>
        <v>3.2959999999999998</v>
      </c>
      <c r="BZ61" s="534">
        <f t="shared" si="28"/>
        <v>2.351</v>
      </c>
      <c r="CC61" s="800">
        <f t="shared" si="14"/>
        <v>78.768507789600264</v>
      </c>
      <c r="CD61" s="800">
        <f t="shared" si="3"/>
        <v>0.27305825242718451</v>
      </c>
      <c r="CE61" s="800">
        <f t="shared" si="4"/>
        <v>0.42109740535942153</v>
      </c>
      <c r="CF61" s="804">
        <v>130.50397877984088</v>
      </c>
      <c r="CG61" s="804">
        <v>0.9</v>
      </c>
      <c r="CH61" s="804">
        <v>0.99</v>
      </c>
      <c r="CJ61" s="317" t="str">
        <f t="shared" si="15"/>
        <v>Pully</v>
      </c>
      <c r="CK61" s="305">
        <v>1</v>
      </c>
      <c r="CL61" s="305">
        <v>1.2</v>
      </c>
      <c r="CM61" s="305">
        <f t="shared" si="23"/>
        <v>1.2</v>
      </c>
    </row>
    <row r="62" spans="1:91"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16"/>
        <v>303.90329670329675</v>
      </c>
      <c r="AQ62" s="360">
        <f t="shared" si="24"/>
        <v>218.67692307692309</v>
      </c>
      <c r="AR62" s="361">
        <v>11.2</v>
      </c>
      <c r="AS62" s="362">
        <v>19.899999999999999</v>
      </c>
      <c r="AT62" s="362">
        <v>10.5</v>
      </c>
      <c r="AU62" s="363">
        <v>380</v>
      </c>
      <c r="AV62" s="364">
        <v>0.19</v>
      </c>
      <c r="AW62" s="365" t="s">
        <v>219</v>
      </c>
      <c r="AX62" s="756">
        <f t="shared" si="17"/>
        <v>48.944337811900191</v>
      </c>
      <c r="AY62" s="757">
        <f t="shared" si="18"/>
        <v>24.472168905950095</v>
      </c>
      <c r="AZ62" s="753">
        <f>2.8/BQ62</f>
        <v>2.860061287027579</v>
      </c>
      <c r="BA62" s="752">
        <f t="shared" si="5"/>
        <v>195.77735124760076</v>
      </c>
      <c r="BB62" s="366">
        <f t="shared" si="19"/>
        <v>68.452152454071836</v>
      </c>
      <c r="BC62" s="367">
        <f t="shared" si="6"/>
        <v>0.34964285714285714</v>
      </c>
      <c r="BD62" s="351" t="str">
        <f t="shared" si="7"/>
        <v>Robbia</v>
      </c>
      <c r="BE62" s="368">
        <f t="shared" si="25"/>
        <v>218.67692307692309</v>
      </c>
      <c r="BF62" s="372">
        <v>5</v>
      </c>
      <c r="BG62" s="369">
        <f>MEDIAN($BE$36,$BE$44:$BE$45,$BE$51:$BE$52,$BE$57,$BE$60,$BE$62)</f>
        <v>234.6</v>
      </c>
      <c r="BH62" s="371">
        <f t="shared" si="9"/>
        <v>234.6</v>
      </c>
      <c r="BI62" s="410">
        <v>1</v>
      </c>
      <c r="BJ62" s="410">
        <v>1</v>
      </c>
      <c r="BK62" s="789">
        <f>$BK$51</f>
        <v>0.97899999999999998</v>
      </c>
      <c r="BL62" s="789">
        <f>$BL$51</f>
        <v>1.042</v>
      </c>
      <c r="BM62" s="767">
        <f t="shared" si="10"/>
        <v>0.97899999999999998</v>
      </c>
      <c r="BN62" s="767">
        <f t="shared" si="11"/>
        <v>1.042</v>
      </c>
      <c r="BO62" s="789">
        <f>$BO$51</f>
        <v>0.91400000000000003</v>
      </c>
      <c r="BP62" s="789">
        <f>$BP$51</f>
        <v>1.196</v>
      </c>
      <c r="BQ62" s="814">
        <f t="shared" si="12"/>
        <v>0.97899999999999998</v>
      </c>
      <c r="BR62" s="786">
        <f t="shared" si="13"/>
        <v>1.042</v>
      </c>
      <c r="BT62" s="410">
        <v>1</v>
      </c>
      <c r="BU62" s="789">
        <f>$BU$51</f>
        <v>1</v>
      </c>
      <c r="BV62" s="789">
        <f>$BV$51</f>
        <v>1.03</v>
      </c>
      <c r="BW62" s="789">
        <f>$BW$51</f>
        <v>1.04</v>
      </c>
      <c r="BX62" s="534">
        <f t="shared" si="20"/>
        <v>1</v>
      </c>
      <c r="BY62" s="534">
        <f t="shared" si="27"/>
        <v>1.03</v>
      </c>
      <c r="BZ62" s="534">
        <f t="shared" si="28"/>
        <v>1.04</v>
      </c>
      <c r="CC62" s="800">
        <f t="shared" si="14"/>
        <v>225.03143821563307</v>
      </c>
      <c r="CD62" s="800">
        <f t="shared" si="3"/>
        <v>1.2621359223300972</v>
      </c>
      <c r="CE62" s="800">
        <f t="shared" si="4"/>
        <v>1.0865384615384615</v>
      </c>
      <c r="CF62" s="804">
        <v>234.48275862068965</v>
      </c>
      <c r="CG62" s="804">
        <v>1.3</v>
      </c>
      <c r="CH62" s="804">
        <v>1.1299999999999999</v>
      </c>
      <c r="CJ62" s="317" t="str">
        <f t="shared" si="15"/>
        <v>Robbia</v>
      </c>
      <c r="CK62" s="305">
        <v>0</v>
      </c>
      <c r="CL62" s="806">
        <v>1</v>
      </c>
      <c r="CM62" s="305">
        <f t="shared" si="23"/>
        <v>1</v>
      </c>
    </row>
    <row r="63" spans="1:91"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16"/>
        <v>262.04835164835168</v>
      </c>
      <c r="AQ63" s="360">
        <f t="shared" si="24"/>
        <v>171.96923076923082</v>
      </c>
      <c r="AR63" s="361">
        <v>8.9</v>
      </c>
      <c r="AS63" s="362">
        <v>18</v>
      </c>
      <c r="AT63" s="362">
        <v>15</v>
      </c>
      <c r="AU63" s="363">
        <v>380</v>
      </c>
      <c r="AV63" s="364">
        <v>0.19</v>
      </c>
      <c r="AW63" s="365" t="s">
        <v>219</v>
      </c>
      <c r="AX63" s="756">
        <f t="shared" si="17"/>
        <v>33.726812816188882</v>
      </c>
      <c r="AY63" s="757">
        <f t="shared" si="18"/>
        <v>16.863406408094441</v>
      </c>
      <c r="AZ63" s="753">
        <f>3.2/BQ63</f>
        <v>3.2955715756951598</v>
      </c>
      <c r="BA63" s="752">
        <f t="shared" si="5"/>
        <v>134.90725126475553</v>
      </c>
      <c r="BB63" s="366">
        <f t="shared" si="19"/>
        <v>40.935919055649251</v>
      </c>
      <c r="BC63" s="367">
        <f t="shared" si="6"/>
        <v>0.30343749999999997</v>
      </c>
      <c r="BD63" s="351" t="str">
        <f t="shared" si="7"/>
        <v>Rünenberg</v>
      </c>
      <c r="BE63" s="368">
        <f t="shared" si="25"/>
        <v>171.96923076923082</v>
      </c>
      <c r="BF63" s="372">
        <v>4</v>
      </c>
      <c r="BG63" s="369">
        <f>MEDIAN($BE$40,$BE$47,$BE$49:$BE$50,$BE$59,$BE$63,$BE$66,$BE$72,$BE$74:$BE$75)</f>
        <v>165.60000000000002</v>
      </c>
      <c r="BH63" s="371">
        <f t="shared" si="9"/>
        <v>165.60000000000002</v>
      </c>
      <c r="BI63" s="410">
        <v>1</v>
      </c>
      <c r="BJ63" s="410">
        <v>1</v>
      </c>
      <c r="BK63" s="797">
        <f>$BK$75</f>
        <v>0.97099999999999997</v>
      </c>
      <c r="BL63" s="797">
        <f>$BL$75</f>
        <v>1.0673999999999999</v>
      </c>
      <c r="BM63" s="767">
        <f t="shared" si="10"/>
        <v>0.97099999999999997</v>
      </c>
      <c r="BN63" s="767">
        <f t="shared" si="11"/>
        <v>1.0673999999999999</v>
      </c>
      <c r="BO63" s="797">
        <f>$BO$75</f>
        <v>0.90500000000000003</v>
      </c>
      <c r="BP63" s="797">
        <f>$BP$75</f>
        <v>1.2669999999999999</v>
      </c>
      <c r="BQ63" s="814">
        <f t="shared" si="12"/>
        <v>0.97099999999999997</v>
      </c>
      <c r="BR63" s="786">
        <f t="shared" si="13"/>
        <v>1.0673999999999999</v>
      </c>
      <c r="BT63" s="410">
        <v>1</v>
      </c>
      <c r="BU63" s="797">
        <f>$BU$75</f>
        <v>1.1200000000000001</v>
      </c>
      <c r="BV63" s="797">
        <f>$BV$75</f>
        <v>1.48</v>
      </c>
      <c r="BW63" s="797">
        <f>$BW$75</f>
        <v>1.55</v>
      </c>
      <c r="BX63" s="534">
        <f t="shared" si="20"/>
        <v>1.1200000000000001</v>
      </c>
      <c r="BY63" s="534">
        <f t="shared" si="27"/>
        <v>1.48</v>
      </c>
      <c r="BZ63" s="534">
        <f t="shared" si="28"/>
        <v>1.55</v>
      </c>
      <c r="CC63" s="800">
        <f t="shared" si="14"/>
        <v>138.45161254593137</v>
      </c>
      <c r="CD63" s="800">
        <f t="shared" si="3"/>
        <v>0.69594594594594594</v>
      </c>
      <c r="CE63" s="800">
        <f t="shared" si="4"/>
        <v>0.73548387096774182</v>
      </c>
      <c r="CF63" s="804">
        <v>165.51724137931038</v>
      </c>
      <c r="CG63" s="804">
        <v>1.03</v>
      </c>
      <c r="CH63" s="804">
        <v>1.1399999999999999</v>
      </c>
      <c r="CJ63" s="317" t="str">
        <f t="shared" si="15"/>
        <v>Rünenberg</v>
      </c>
      <c r="CK63" s="305">
        <v>0</v>
      </c>
      <c r="CL63" s="806">
        <v>1.3</v>
      </c>
      <c r="CM63" s="305">
        <f t="shared" si="23"/>
        <v>1</v>
      </c>
    </row>
    <row r="64" spans="1:91"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16"/>
        <v>395.19560439560439</v>
      </c>
      <c r="AQ64" s="360">
        <f t="shared" si="24"/>
        <v>305.72307692307697</v>
      </c>
      <c r="AR64" s="361">
        <v>7.9</v>
      </c>
      <c r="AS64" s="362">
        <v>12.3</v>
      </c>
      <c r="AT64" s="362">
        <v>10</v>
      </c>
      <c r="AU64" s="363">
        <v>450</v>
      </c>
      <c r="AV64" s="364">
        <v>0.23</v>
      </c>
      <c r="AW64" s="365" t="s">
        <v>218</v>
      </c>
      <c r="AX64" s="756">
        <f t="shared" si="17"/>
        <v>59.0804767898127</v>
      </c>
      <c r="AY64" s="757">
        <f t="shared" si="18"/>
        <v>29.54023839490635</v>
      </c>
      <c r="AZ64" s="753">
        <f>2.5/BQ64</f>
        <v>2.5150905432595572</v>
      </c>
      <c r="BA64" s="752">
        <f t="shared" si="5"/>
        <v>236.3219071592508</v>
      </c>
      <c r="BB64" s="366">
        <f t="shared" si="19"/>
        <v>93.961590286518131</v>
      </c>
      <c r="BC64" s="367">
        <f t="shared" si="6"/>
        <v>0.39760000000000001</v>
      </c>
      <c r="BD64" s="351" t="str">
        <f t="shared" si="7"/>
        <v>Samedan</v>
      </c>
      <c r="BE64" s="368">
        <f t="shared" si="25"/>
        <v>305.72307692307697</v>
      </c>
      <c r="BF64" s="372">
        <v>6</v>
      </c>
      <c r="BG64" s="369">
        <f>MEDIAN($BE$43,$BE$64:$BE$65,$BE$68,$BE$73)</f>
        <v>282.3692307692308</v>
      </c>
      <c r="BH64" s="371">
        <f t="shared" si="9"/>
        <v>282.3692307692308</v>
      </c>
      <c r="BI64" s="410">
        <v>1</v>
      </c>
      <c r="BJ64" s="410">
        <v>1</v>
      </c>
      <c r="BK64" s="790">
        <f>$BK$73</f>
        <v>0.99399999999999999</v>
      </c>
      <c r="BL64" s="790">
        <f>$BL$73</f>
        <v>1.0389999999999999</v>
      </c>
      <c r="BM64" s="767">
        <f t="shared" si="10"/>
        <v>0.99399999999999999</v>
      </c>
      <c r="BN64" s="767">
        <f t="shared" si="11"/>
        <v>1.0389999999999999</v>
      </c>
      <c r="BO64" s="790">
        <f>$BO$73</f>
        <v>0.92200000000000004</v>
      </c>
      <c r="BP64" s="790">
        <f>$BP$73</f>
        <v>1.1819999999999999</v>
      </c>
      <c r="BQ64" s="814">
        <f t="shared" si="12"/>
        <v>0.99399999999999999</v>
      </c>
      <c r="BR64" s="786">
        <f t="shared" si="13"/>
        <v>1.0389999999999999</v>
      </c>
      <c r="BT64" s="410">
        <v>1</v>
      </c>
      <c r="BU64" s="799">
        <f>$BU$73</f>
        <v>1</v>
      </c>
      <c r="BV64" s="799">
        <f>$BV$73</f>
        <v>1.02</v>
      </c>
      <c r="BW64" s="799">
        <f>$BW$73</f>
        <v>1.0349999999999999</v>
      </c>
      <c r="BX64" s="534">
        <f t="shared" si="20"/>
        <v>1</v>
      </c>
      <c r="BY64" s="534">
        <f t="shared" si="27"/>
        <v>1.02</v>
      </c>
      <c r="BZ64" s="534">
        <f t="shared" si="28"/>
        <v>1.0349999999999999</v>
      </c>
      <c r="CC64" s="800">
        <f t="shared" si="14"/>
        <v>271.63437604511586</v>
      </c>
      <c r="CD64" s="800">
        <f t="shared" si="3"/>
        <v>1.3235294117647058</v>
      </c>
      <c r="CE64" s="800">
        <f t="shared" si="4"/>
        <v>1.1111111111111112</v>
      </c>
      <c r="CF64" s="804">
        <v>282.22811671087538</v>
      </c>
      <c r="CG64" s="804">
        <v>1.35</v>
      </c>
      <c r="CH64" s="804">
        <v>1.1499999999999999</v>
      </c>
      <c r="CJ64" s="317" t="str">
        <f t="shared" si="15"/>
        <v>Samedan</v>
      </c>
      <c r="CK64" s="305">
        <v>0</v>
      </c>
      <c r="CL64" s="806">
        <v>1</v>
      </c>
      <c r="CM64" s="305">
        <f t="shared" si="23"/>
        <v>1</v>
      </c>
    </row>
    <row r="65" spans="1:9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16"/>
        <v>379.72747252747251</v>
      </c>
      <c r="AQ65" s="360">
        <f t="shared" si="24"/>
        <v>282.3692307692308</v>
      </c>
      <c r="AR65" s="361">
        <v>9.8000000000000007</v>
      </c>
      <c r="AS65" s="362">
        <v>16.899999999999999</v>
      </c>
      <c r="AT65" s="362">
        <v>10</v>
      </c>
      <c r="AU65" s="363">
        <v>450</v>
      </c>
      <c r="AV65" s="364">
        <v>0.23</v>
      </c>
      <c r="AW65" s="365" t="s">
        <v>218</v>
      </c>
      <c r="AX65" s="756">
        <f t="shared" si="17"/>
        <v>59.0804767898127</v>
      </c>
      <c r="AY65" s="757">
        <f t="shared" si="18"/>
        <v>29.54023839490635</v>
      </c>
      <c r="AZ65" s="753">
        <f>2.5/BQ65</f>
        <v>2.5150905432595572</v>
      </c>
      <c r="BA65" s="752">
        <f t="shared" si="5"/>
        <v>236.3219071592508</v>
      </c>
      <c r="BB65" s="366">
        <f t="shared" si="19"/>
        <v>93.961590286518131</v>
      </c>
      <c r="BC65" s="367">
        <f t="shared" si="6"/>
        <v>0.39760000000000001</v>
      </c>
      <c r="BD65" s="351" t="str">
        <f t="shared" si="7"/>
        <v>San Bernardino</v>
      </c>
      <c r="BE65" s="368">
        <f t="shared" si="25"/>
        <v>282.3692307692308</v>
      </c>
      <c r="BF65" s="372">
        <v>6</v>
      </c>
      <c r="BG65" s="369">
        <f>MEDIAN($BE$43,$BE$64:$BE$65,$BE$68,$BE$73)</f>
        <v>282.3692307692308</v>
      </c>
      <c r="BH65" s="371">
        <f t="shared" si="9"/>
        <v>282.3692307692308</v>
      </c>
      <c r="BI65" s="410">
        <v>1</v>
      </c>
      <c r="BJ65" s="410">
        <v>1</v>
      </c>
      <c r="BK65" s="790">
        <f>$BK$73</f>
        <v>0.99399999999999999</v>
      </c>
      <c r="BL65" s="790">
        <f>$BL$73</f>
        <v>1.0389999999999999</v>
      </c>
      <c r="BM65" s="767">
        <f t="shared" si="10"/>
        <v>0.99399999999999999</v>
      </c>
      <c r="BN65" s="767">
        <f t="shared" si="11"/>
        <v>1.0389999999999999</v>
      </c>
      <c r="BO65" s="790">
        <f>$BO$73</f>
        <v>0.92200000000000004</v>
      </c>
      <c r="BP65" s="790">
        <f>$BP$73</f>
        <v>1.1819999999999999</v>
      </c>
      <c r="BQ65" s="814">
        <f t="shared" si="12"/>
        <v>0.99399999999999999</v>
      </c>
      <c r="BR65" s="786">
        <f t="shared" si="13"/>
        <v>1.0389999999999999</v>
      </c>
      <c r="BT65" s="410">
        <v>1</v>
      </c>
      <c r="BU65" s="799">
        <f>$BU$73</f>
        <v>1</v>
      </c>
      <c r="BV65" s="799">
        <f>$BV$73</f>
        <v>1.02</v>
      </c>
      <c r="BW65" s="799">
        <f>$BW$73</f>
        <v>1.0349999999999999</v>
      </c>
      <c r="BX65" s="534">
        <f t="shared" si="20"/>
        <v>1</v>
      </c>
      <c r="BY65" s="534">
        <f t="shared" si="27"/>
        <v>1.02</v>
      </c>
      <c r="BZ65" s="534">
        <f t="shared" si="28"/>
        <v>1.0349999999999999</v>
      </c>
      <c r="CC65" s="800">
        <f t="shared" si="14"/>
        <v>271.63437604511586</v>
      </c>
      <c r="CD65" s="800">
        <f t="shared" si="3"/>
        <v>1.3235294117647058</v>
      </c>
      <c r="CE65" s="800">
        <f t="shared" si="4"/>
        <v>1.1111111111111112</v>
      </c>
      <c r="CF65" s="804">
        <v>282.22811671087538</v>
      </c>
      <c r="CG65" s="804">
        <v>1.35</v>
      </c>
      <c r="CH65" s="804">
        <v>1.1499999999999999</v>
      </c>
      <c r="CJ65" s="317" t="str">
        <f t="shared" si="15"/>
        <v>San Bernardino</v>
      </c>
      <c r="CK65" s="305">
        <v>0</v>
      </c>
      <c r="CL65" s="806">
        <v>1</v>
      </c>
      <c r="CM65" s="305">
        <f t="shared" si="23"/>
        <v>1</v>
      </c>
    </row>
    <row r="66" spans="1:9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16"/>
        <v>280.85274725274724</v>
      </c>
      <c r="AQ66" s="360">
        <f t="shared" si="24"/>
        <v>193.20000000000005</v>
      </c>
      <c r="AR66" s="361">
        <v>6.8</v>
      </c>
      <c r="AS66" s="362">
        <v>15.4</v>
      </c>
      <c r="AT66" s="362">
        <v>22</v>
      </c>
      <c r="AU66" s="363">
        <v>380</v>
      </c>
      <c r="AV66" s="364">
        <v>0.19</v>
      </c>
      <c r="AW66" s="365" t="s">
        <v>219</v>
      </c>
      <c r="AX66" s="756">
        <f t="shared" si="17"/>
        <v>33.726812816188882</v>
      </c>
      <c r="AY66" s="757">
        <f t="shared" si="18"/>
        <v>16.863406408094441</v>
      </c>
      <c r="AZ66" s="753">
        <f>3.2/BQ66</f>
        <v>3.2955715756951598</v>
      </c>
      <c r="BA66" s="752">
        <f t="shared" si="5"/>
        <v>134.90725126475553</v>
      </c>
      <c r="BB66" s="366">
        <f t="shared" si="19"/>
        <v>40.935919055649251</v>
      </c>
      <c r="BC66" s="367">
        <f t="shared" si="6"/>
        <v>0.30343749999999997</v>
      </c>
      <c r="BD66" s="351" t="str">
        <f t="shared" si="7"/>
        <v>St. Gallen</v>
      </c>
      <c r="BE66" s="368">
        <f t="shared" si="25"/>
        <v>193.20000000000005</v>
      </c>
      <c r="BF66" s="372">
        <v>4</v>
      </c>
      <c r="BG66" s="369">
        <f>MEDIAN($BE$40,$BE$47,$BE$49:$BE$50,$BE$59,$BE$63,$BE$66,$BE$72,$BE$74:$BE$75)</f>
        <v>165.60000000000002</v>
      </c>
      <c r="BH66" s="371">
        <f t="shared" si="9"/>
        <v>165.60000000000002</v>
      </c>
      <c r="BI66" s="410">
        <v>1</v>
      </c>
      <c r="BJ66" s="410">
        <v>1</v>
      </c>
      <c r="BK66" s="797">
        <f>$BK$75</f>
        <v>0.97099999999999997</v>
      </c>
      <c r="BL66" s="797">
        <f>$BL$75</f>
        <v>1.0673999999999999</v>
      </c>
      <c r="BM66" s="767">
        <f t="shared" si="10"/>
        <v>0.97099999999999997</v>
      </c>
      <c r="BN66" s="767">
        <f t="shared" si="11"/>
        <v>1.0673999999999999</v>
      </c>
      <c r="BO66" s="797">
        <f>$BO$75</f>
        <v>0.90500000000000003</v>
      </c>
      <c r="BP66" s="797">
        <f>$BP$75</f>
        <v>1.2669999999999999</v>
      </c>
      <c r="BQ66" s="814">
        <f t="shared" si="12"/>
        <v>0.97099999999999997</v>
      </c>
      <c r="BR66" s="786">
        <f t="shared" si="13"/>
        <v>1.0673999999999999</v>
      </c>
      <c r="BT66" s="410">
        <v>1</v>
      </c>
      <c r="BU66" s="797">
        <f>$BU$75</f>
        <v>1.1200000000000001</v>
      </c>
      <c r="BV66" s="797">
        <f>$BV$75</f>
        <v>1.48</v>
      </c>
      <c r="BW66" s="797">
        <f>$BW$75</f>
        <v>1.55</v>
      </c>
      <c r="BX66" s="534">
        <f t="shared" si="20"/>
        <v>1.1200000000000001</v>
      </c>
      <c r="BY66" s="534">
        <f t="shared" si="27"/>
        <v>1.48</v>
      </c>
      <c r="BZ66" s="534">
        <f t="shared" si="28"/>
        <v>1.55</v>
      </c>
      <c r="CC66" s="800">
        <f t="shared" si="14"/>
        <v>138.45161254593137</v>
      </c>
      <c r="CD66" s="800">
        <f t="shared" si="3"/>
        <v>0.69594594594594594</v>
      </c>
      <c r="CE66" s="800">
        <f t="shared" si="4"/>
        <v>0.73548387096774182</v>
      </c>
      <c r="CF66" s="804">
        <v>165.51724137931038</v>
      </c>
      <c r="CG66" s="804">
        <v>1.03</v>
      </c>
      <c r="CH66" s="804">
        <v>1.1399999999999999</v>
      </c>
      <c r="CJ66" s="317" t="str">
        <f t="shared" si="15"/>
        <v>St. Gallen</v>
      </c>
      <c r="CK66" s="305">
        <v>0</v>
      </c>
      <c r="CL66" s="806">
        <v>1.3</v>
      </c>
      <c r="CM66" s="305">
        <f t="shared" si="23"/>
        <v>1</v>
      </c>
    </row>
    <row r="67" spans="1:9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16"/>
        <v>248.70329670329673</v>
      </c>
      <c r="AQ67" s="360">
        <f t="shared" si="24"/>
        <v>157.1076923076923</v>
      </c>
      <c r="AR67" s="361">
        <v>9.6</v>
      </c>
      <c r="AS67" s="362">
        <v>18.2</v>
      </c>
      <c r="AT67" s="362">
        <v>18.5</v>
      </c>
      <c r="AU67" s="363">
        <v>526</v>
      </c>
      <c r="AV67" s="364">
        <v>0.3</v>
      </c>
      <c r="AW67" s="365" t="s">
        <v>220</v>
      </c>
      <c r="AX67" s="756">
        <f t="shared" si="17"/>
        <v>25.031432163675852</v>
      </c>
      <c r="AY67" s="757">
        <f t="shared" si="18"/>
        <v>12.515716081837926</v>
      </c>
      <c r="AZ67" s="753">
        <f>3.3/BQ67</f>
        <v>3.5986913849509268</v>
      </c>
      <c r="BA67" s="752">
        <f t="shared" si="5"/>
        <v>100.12572865470341</v>
      </c>
      <c r="BB67" s="366">
        <f t="shared" si="19"/>
        <v>27.822816114049402</v>
      </c>
      <c r="BC67" s="367">
        <f t="shared" si="6"/>
        <v>0.27787878787878789</v>
      </c>
      <c r="BD67" s="351" t="str">
        <f t="shared" si="7"/>
        <v>Schaffhausen</v>
      </c>
      <c r="BE67" s="368">
        <f t="shared" si="25"/>
        <v>157.1076923076923</v>
      </c>
      <c r="BF67" s="372">
        <v>3</v>
      </c>
      <c r="BG67" s="369">
        <f>MEDIAN($BE$37:$BE$39,$BE$41:$BE$42,$BE$55,$BE$67,$BE$71)</f>
        <v>154.98461538461541</v>
      </c>
      <c r="BH67" s="371">
        <f t="shared" si="9"/>
        <v>154.98461538461541</v>
      </c>
      <c r="BI67" s="410">
        <v>1</v>
      </c>
      <c r="BJ67" s="410">
        <v>1</v>
      </c>
      <c r="BK67" s="788">
        <f>$BK$39</f>
        <v>0.91700000000000004</v>
      </c>
      <c r="BL67" s="788">
        <f>$BL$39</f>
        <v>1.3460000000000001</v>
      </c>
      <c r="BM67" s="767">
        <f t="shared" si="10"/>
        <v>0.91700000000000004</v>
      </c>
      <c r="BN67" s="767">
        <f t="shared" si="11"/>
        <v>1.3460000000000001</v>
      </c>
      <c r="BO67" s="788">
        <f>$BO$39</f>
        <v>0.84299999999999997</v>
      </c>
      <c r="BP67" s="788">
        <f>$BP$39</f>
        <v>2.621</v>
      </c>
      <c r="BQ67" s="814">
        <f t="shared" si="12"/>
        <v>0.91700000000000004</v>
      </c>
      <c r="BR67" s="786">
        <f t="shared" si="13"/>
        <v>1.3460000000000001</v>
      </c>
      <c r="BT67" s="410">
        <v>1</v>
      </c>
      <c r="BU67" s="798">
        <f>$BU$39</f>
        <v>1.01</v>
      </c>
      <c r="BV67" s="798">
        <f>$BV$39</f>
        <v>2.85</v>
      </c>
      <c r="BW67" s="798">
        <f>$BW$39</f>
        <v>2.15</v>
      </c>
      <c r="BX67" s="534">
        <f t="shared" si="20"/>
        <v>1.01</v>
      </c>
      <c r="BY67" s="534">
        <f t="shared" si="27"/>
        <v>2.85</v>
      </c>
      <c r="BZ67" s="534">
        <f t="shared" si="28"/>
        <v>2.15</v>
      </c>
      <c r="CC67" s="800">
        <f t="shared" si="14"/>
        <v>113.94756874326096</v>
      </c>
      <c r="CD67" s="800">
        <f t="shared" si="3"/>
        <v>0.35087719298245612</v>
      </c>
      <c r="CE67" s="800">
        <f t="shared" si="4"/>
        <v>0.52093023255813964</v>
      </c>
      <c r="CF67" s="804">
        <v>154.90716180371356</v>
      </c>
      <c r="CG67" s="804">
        <v>1</v>
      </c>
      <c r="CH67" s="804">
        <v>1.1200000000000001</v>
      </c>
      <c r="CJ67" s="317" t="str">
        <f t="shared" si="15"/>
        <v>Schaffhausen</v>
      </c>
      <c r="CK67" s="305">
        <v>0</v>
      </c>
      <c r="CL67" s="806">
        <v>1.25</v>
      </c>
      <c r="CM67" s="305">
        <f t="shared" si="23"/>
        <v>1</v>
      </c>
    </row>
    <row r="68" spans="1:9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16"/>
        <v>325.43736263736264</v>
      </c>
      <c r="AQ68" s="360">
        <f t="shared" si="24"/>
        <v>237.78461538461539</v>
      </c>
      <c r="AR68" s="361">
        <v>5</v>
      </c>
      <c r="AS68" s="362">
        <v>10.1</v>
      </c>
      <c r="AT68" s="362">
        <v>10</v>
      </c>
      <c r="AU68" s="363">
        <v>380</v>
      </c>
      <c r="AV68" s="364">
        <v>0.19</v>
      </c>
      <c r="AW68" s="365" t="s">
        <v>219</v>
      </c>
      <c r="AX68" s="756">
        <f t="shared" si="17"/>
        <v>59.0804767898127</v>
      </c>
      <c r="AY68" s="757">
        <f t="shared" si="18"/>
        <v>29.54023839490635</v>
      </c>
      <c r="AZ68" s="753">
        <f>2.5/BQ68</f>
        <v>2.5150905432595572</v>
      </c>
      <c r="BA68" s="752">
        <f t="shared" si="5"/>
        <v>236.3219071592508</v>
      </c>
      <c r="BB68" s="366">
        <f t="shared" si="19"/>
        <v>93.961590286518131</v>
      </c>
      <c r="BC68" s="367">
        <f t="shared" si="6"/>
        <v>0.39760000000000001</v>
      </c>
      <c r="BD68" s="351" t="str">
        <f t="shared" si="7"/>
        <v>Scuol</v>
      </c>
      <c r="BE68" s="368">
        <f t="shared" si="25"/>
        <v>237.78461538461539</v>
      </c>
      <c r="BF68" s="372">
        <v>6</v>
      </c>
      <c r="BG68" s="369">
        <f>MEDIAN($BE$43,$BE$64:$BE$65,$BE$68,$BE$73)</f>
        <v>282.3692307692308</v>
      </c>
      <c r="BH68" s="371">
        <f t="shared" si="9"/>
        <v>282.3692307692308</v>
      </c>
      <c r="BI68" s="410">
        <v>1</v>
      </c>
      <c r="BJ68" s="410">
        <v>1</v>
      </c>
      <c r="BK68" s="790">
        <f>$BK$73</f>
        <v>0.99399999999999999</v>
      </c>
      <c r="BL68" s="790">
        <f>$BL$73</f>
        <v>1.0389999999999999</v>
      </c>
      <c r="BM68" s="767">
        <f t="shared" si="10"/>
        <v>0.99399999999999999</v>
      </c>
      <c r="BN68" s="767">
        <f t="shared" si="11"/>
        <v>1.0389999999999999</v>
      </c>
      <c r="BO68" s="790">
        <f>$BO$73</f>
        <v>0.92200000000000004</v>
      </c>
      <c r="BP68" s="790">
        <f>$BP$73</f>
        <v>1.1819999999999999</v>
      </c>
      <c r="BQ68" s="814">
        <f t="shared" si="12"/>
        <v>0.99399999999999999</v>
      </c>
      <c r="BR68" s="786">
        <f t="shared" si="13"/>
        <v>1.0389999999999999</v>
      </c>
      <c r="BT68" s="410">
        <v>1</v>
      </c>
      <c r="BU68" s="799">
        <f>$BU$73</f>
        <v>1</v>
      </c>
      <c r="BV68" s="799">
        <f>$BV$73</f>
        <v>1.02</v>
      </c>
      <c r="BW68" s="799">
        <f>$BW$73</f>
        <v>1.0349999999999999</v>
      </c>
      <c r="BX68" s="534">
        <f t="shared" si="20"/>
        <v>1</v>
      </c>
      <c r="BY68" s="534">
        <f t="shared" si="27"/>
        <v>1.02</v>
      </c>
      <c r="BZ68" s="534">
        <f t="shared" si="28"/>
        <v>1.0349999999999999</v>
      </c>
      <c r="CC68" s="800">
        <f t="shared" si="14"/>
        <v>271.63437604511586</v>
      </c>
      <c r="CD68" s="800">
        <f t="shared" si="3"/>
        <v>1.3235294117647058</v>
      </c>
      <c r="CE68" s="800">
        <f t="shared" si="4"/>
        <v>1.1111111111111112</v>
      </c>
      <c r="CF68" s="804">
        <v>282.22811671087538</v>
      </c>
      <c r="CG68" s="804">
        <v>1.35</v>
      </c>
      <c r="CH68" s="804">
        <v>1.1499999999999999</v>
      </c>
      <c r="CJ68" s="317" t="str">
        <f t="shared" si="15"/>
        <v>Scuol</v>
      </c>
      <c r="CK68" s="305">
        <v>0</v>
      </c>
      <c r="CL68" s="806">
        <v>1</v>
      </c>
      <c r="CM68" s="305">
        <f t="shared" si="23"/>
        <v>1</v>
      </c>
    </row>
    <row r="69" spans="1:9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16"/>
        <v>226.25934065934067</v>
      </c>
      <c r="AQ69" s="360">
        <f t="shared" si="24"/>
        <v>140.12307692307698</v>
      </c>
      <c r="AR69" s="361">
        <v>7.8</v>
      </c>
      <c r="AS69" s="362">
        <v>14.1</v>
      </c>
      <c r="AT69" s="362">
        <v>17</v>
      </c>
      <c r="AU69" s="363">
        <v>380</v>
      </c>
      <c r="AV69" s="364">
        <v>0.19</v>
      </c>
      <c r="AW69" s="365" t="s">
        <v>219</v>
      </c>
      <c r="AX69" s="756">
        <f t="shared" si="17"/>
        <v>20.764166338416526</v>
      </c>
      <c r="AY69" s="757">
        <f t="shared" si="18"/>
        <v>10.382083169208263</v>
      </c>
      <c r="AZ69" s="753">
        <f>3.6/BQ69</f>
        <v>3.5643564356435644</v>
      </c>
      <c r="BA69" s="752">
        <f t="shared" si="5"/>
        <v>83.056665353666105</v>
      </c>
      <c r="BB69" s="366">
        <f t="shared" si="19"/>
        <v>23.302008890889656</v>
      </c>
      <c r="BC69" s="367">
        <f t="shared" si="6"/>
        <v>0.28055555555555556</v>
      </c>
      <c r="BD69" s="351" t="str">
        <f t="shared" si="7"/>
        <v>Sion</v>
      </c>
      <c r="BE69" s="368">
        <f t="shared" si="25"/>
        <v>140.12307692307698</v>
      </c>
      <c r="BF69" s="372">
        <v>2</v>
      </c>
      <c r="BG69" s="369">
        <f>MEDIAN($BE$46,$BE$58,$BE$61,$BE$69)</f>
        <v>130.56923076923078</v>
      </c>
      <c r="BH69" s="371">
        <f t="shared" si="9"/>
        <v>130.56923076923078</v>
      </c>
      <c r="BI69" s="410">
        <v>1</v>
      </c>
      <c r="BJ69" s="410">
        <v>1</v>
      </c>
      <c r="BK69" s="811">
        <f>$BK$46</f>
        <v>1.01</v>
      </c>
      <c r="BL69" s="811">
        <f>$BL$46</f>
        <v>1.367</v>
      </c>
      <c r="BM69" s="767">
        <f t="shared" si="10"/>
        <v>1.01</v>
      </c>
      <c r="BN69" s="767">
        <f t="shared" si="11"/>
        <v>1.367</v>
      </c>
      <c r="BO69" s="811">
        <f>$BO$46</f>
        <v>0.92100000000000004</v>
      </c>
      <c r="BP69" s="811">
        <f>$BP$46</f>
        <v>2.2109999999999999</v>
      </c>
      <c r="BQ69" s="814">
        <f t="shared" si="12"/>
        <v>1.01</v>
      </c>
      <c r="BR69" s="786">
        <f t="shared" si="13"/>
        <v>1.367</v>
      </c>
      <c r="BT69" s="410">
        <v>1</v>
      </c>
      <c r="BU69" s="811">
        <f>$BU$46</f>
        <v>1.01</v>
      </c>
      <c r="BV69" s="811">
        <f>$BV$46</f>
        <v>3.2959999999999998</v>
      </c>
      <c r="BW69" s="811">
        <f>$BW$46</f>
        <v>2.351</v>
      </c>
      <c r="BX69" s="534">
        <f t="shared" si="20"/>
        <v>1.01</v>
      </c>
      <c r="BY69" s="534">
        <f t="shared" si="27"/>
        <v>3.2959999999999998</v>
      </c>
      <c r="BZ69" s="534">
        <f t="shared" si="28"/>
        <v>2.351</v>
      </c>
      <c r="CC69" s="800">
        <f t="shared" si="14"/>
        <v>94.522209347520317</v>
      </c>
      <c r="CD69" s="800">
        <f t="shared" si="3"/>
        <v>0.27305825242718451</v>
      </c>
      <c r="CE69" s="800">
        <f t="shared" si="4"/>
        <v>0.42109740535942153</v>
      </c>
      <c r="CF69" s="804">
        <v>130.50397877984088</v>
      </c>
      <c r="CG69" s="804">
        <v>0.9</v>
      </c>
      <c r="CH69" s="804">
        <v>0.99</v>
      </c>
      <c r="CJ69" s="317" t="str">
        <f t="shared" si="15"/>
        <v>Sion</v>
      </c>
      <c r="CK69" s="305">
        <v>0</v>
      </c>
      <c r="CL69" s="806">
        <v>1.2</v>
      </c>
      <c r="CM69" s="305">
        <f t="shared" si="23"/>
        <v>1</v>
      </c>
    </row>
    <row r="70" spans="1:9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16"/>
        <v>353.34065934065939</v>
      </c>
      <c r="AQ70" s="360">
        <f t="shared" si="24"/>
        <v>259.01538461538462</v>
      </c>
      <c r="AR70" s="361">
        <v>8.6</v>
      </c>
      <c r="AS70" s="362">
        <v>15.1</v>
      </c>
      <c r="AT70" s="362">
        <v>10</v>
      </c>
      <c r="AU70" s="363">
        <v>380</v>
      </c>
      <c r="AV70" s="364">
        <v>0.19</v>
      </c>
      <c r="AW70" s="365" t="s">
        <v>219</v>
      </c>
      <c r="AX70" s="756">
        <f t="shared" si="17"/>
        <v>59.0804767898127</v>
      </c>
      <c r="AY70" s="757">
        <f t="shared" si="18"/>
        <v>29.54023839490635</v>
      </c>
      <c r="AZ70" s="753">
        <f>2.5/BQ70</f>
        <v>2.5150905432595572</v>
      </c>
      <c r="BA70" s="752">
        <f t="shared" si="5"/>
        <v>236.3219071592508</v>
      </c>
      <c r="BB70" s="366">
        <f t="shared" si="19"/>
        <v>93.961590286518131</v>
      </c>
      <c r="BC70" s="367">
        <f t="shared" si="6"/>
        <v>0.39760000000000001</v>
      </c>
      <c r="BD70" s="351" t="str">
        <f t="shared" si="7"/>
        <v>Ulrichen</v>
      </c>
      <c r="BE70" s="368">
        <f t="shared" si="25"/>
        <v>259.01538461538462</v>
      </c>
      <c r="BF70" s="372">
        <v>6</v>
      </c>
      <c r="BG70" s="369">
        <f>MEDIAN($BE$43,$BE$64:$BE$65,$BE$68,$BE$73)</f>
        <v>282.3692307692308</v>
      </c>
      <c r="BH70" s="371">
        <f t="shared" si="9"/>
        <v>282.3692307692308</v>
      </c>
      <c r="BI70" s="410">
        <v>1</v>
      </c>
      <c r="BJ70" s="410">
        <v>1</v>
      </c>
      <c r="BK70" s="790">
        <f>$BK$73</f>
        <v>0.99399999999999999</v>
      </c>
      <c r="BL70" s="790">
        <f>$BL$73</f>
        <v>1.0389999999999999</v>
      </c>
      <c r="BM70" s="767">
        <f t="shared" si="10"/>
        <v>0.99399999999999999</v>
      </c>
      <c r="BN70" s="767">
        <f t="shared" si="11"/>
        <v>1.0389999999999999</v>
      </c>
      <c r="BO70" s="790">
        <f>$BO$73</f>
        <v>0.92200000000000004</v>
      </c>
      <c r="BP70" s="790">
        <f>$BP$73</f>
        <v>1.1819999999999999</v>
      </c>
      <c r="BQ70" s="814">
        <f t="shared" si="12"/>
        <v>0.99399999999999999</v>
      </c>
      <c r="BR70" s="786">
        <f t="shared" si="13"/>
        <v>1.0389999999999999</v>
      </c>
      <c r="BT70" s="410">
        <v>1</v>
      </c>
      <c r="BU70" s="799">
        <f>$BU$73</f>
        <v>1</v>
      </c>
      <c r="BV70" s="799">
        <f>$BV$73</f>
        <v>1.02</v>
      </c>
      <c r="BW70" s="799">
        <f>$BW$73</f>
        <v>1.0349999999999999</v>
      </c>
      <c r="BX70" s="534">
        <f t="shared" si="20"/>
        <v>1</v>
      </c>
      <c r="BY70" s="534">
        <f t="shared" si="27"/>
        <v>1.02</v>
      </c>
      <c r="BZ70" s="534">
        <f t="shared" si="28"/>
        <v>1.0349999999999999</v>
      </c>
      <c r="CC70" s="800">
        <f t="shared" si="14"/>
        <v>271.63437604511586</v>
      </c>
      <c r="CD70" s="800">
        <f t="shared" si="3"/>
        <v>1.3235294117647058</v>
      </c>
      <c r="CE70" s="800">
        <f t="shared" si="4"/>
        <v>1.1111111111111112</v>
      </c>
      <c r="CF70" s="804">
        <v>282.22811671087538</v>
      </c>
      <c r="CG70" s="804">
        <v>1.35</v>
      </c>
      <c r="CH70" s="804">
        <v>1.1499999999999999</v>
      </c>
      <c r="CJ70" s="317" t="str">
        <f t="shared" si="15"/>
        <v>Ulrichen</v>
      </c>
      <c r="CK70" s="305">
        <v>0</v>
      </c>
      <c r="CL70" s="806">
        <v>1</v>
      </c>
      <c r="CM70" s="305">
        <f t="shared" si="23"/>
        <v>1</v>
      </c>
    </row>
    <row r="71" spans="1:9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16"/>
        <v>238.69450549450548</v>
      </c>
      <c r="AQ71" s="360">
        <f t="shared" si="24"/>
        <v>154.98461538461541</v>
      </c>
      <c r="AR71" s="361">
        <v>9.6999999999999993</v>
      </c>
      <c r="AS71" s="362">
        <v>20.6</v>
      </c>
      <c r="AT71" s="362">
        <v>13.5</v>
      </c>
      <c r="AU71" s="363">
        <v>380</v>
      </c>
      <c r="AV71" s="364">
        <v>0.19</v>
      </c>
      <c r="AW71" s="365" t="s">
        <v>219</v>
      </c>
      <c r="AX71" s="756">
        <f t="shared" si="17"/>
        <v>25.031432163675852</v>
      </c>
      <c r="AY71" s="757">
        <f t="shared" si="18"/>
        <v>12.515716081837926</v>
      </c>
      <c r="AZ71" s="753">
        <f>3.3/BQ71</f>
        <v>3.5986913849509268</v>
      </c>
      <c r="BA71" s="752">
        <f t="shared" si="5"/>
        <v>100.12572865470341</v>
      </c>
      <c r="BB71" s="366">
        <f t="shared" si="19"/>
        <v>27.822816114049402</v>
      </c>
      <c r="BC71" s="367">
        <f t="shared" si="6"/>
        <v>0.27787878787878789</v>
      </c>
      <c r="BD71" s="351" t="str">
        <f t="shared" si="7"/>
        <v>Vaduz</v>
      </c>
      <c r="BE71" s="368">
        <f t="shared" si="25"/>
        <v>154.98461538461541</v>
      </c>
      <c r="BF71" s="372">
        <v>3</v>
      </c>
      <c r="BG71" s="369">
        <f>MEDIAN($BE$37:$BE$39,$BE$41:$BE$42,$BE$55,$BE$67,$BE$71)</f>
        <v>154.98461538461541</v>
      </c>
      <c r="BH71" s="371">
        <f t="shared" si="9"/>
        <v>154.98461538461541</v>
      </c>
      <c r="BI71" s="410">
        <v>1</v>
      </c>
      <c r="BJ71" s="410">
        <v>1</v>
      </c>
      <c r="BK71" s="788">
        <f>$BK$39</f>
        <v>0.91700000000000004</v>
      </c>
      <c r="BL71" s="788">
        <f>$BL$39</f>
        <v>1.3460000000000001</v>
      </c>
      <c r="BM71" s="767">
        <f t="shared" si="10"/>
        <v>0.91700000000000004</v>
      </c>
      <c r="BN71" s="767">
        <f t="shared" si="11"/>
        <v>1.3460000000000001</v>
      </c>
      <c r="BO71" s="788">
        <f>$BO$39</f>
        <v>0.84299999999999997</v>
      </c>
      <c r="BP71" s="788">
        <f>$BP$39</f>
        <v>2.621</v>
      </c>
      <c r="BQ71" s="814">
        <f t="shared" si="12"/>
        <v>0.91700000000000004</v>
      </c>
      <c r="BR71" s="786">
        <f t="shared" si="13"/>
        <v>1.3460000000000001</v>
      </c>
      <c r="BT71" s="410">
        <v>1</v>
      </c>
      <c r="BU71" s="798">
        <f>$BU$39</f>
        <v>1.01</v>
      </c>
      <c r="BV71" s="798">
        <f>$BV$39</f>
        <v>2.85</v>
      </c>
      <c r="BW71" s="798">
        <f>$BW$39</f>
        <v>2.15</v>
      </c>
      <c r="BX71" s="534">
        <f t="shared" si="20"/>
        <v>1.01</v>
      </c>
      <c r="BY71" s="534">
        <f t="shared" si="27"/>
        <v>2.85</v>
      </c>
      <c r="BZ71" s="534">
        <f t="shared" si="28"/>
        <v>2.15</v>
      </c>
      <c r="CC71" s="800">
        <f t="shared" si="14"/>
        <v>113.94756874326096</v>
      </c>
      <c r="CD71" s="800">
        <f t="shared" si="3"/>
        <v>0.35087719298245612</v>
      </c>
      <c r="CE71" s="800">
        <f t="shared" si="4"/>
        <v>0.52093023255813964</v>
      </c>
      <c r="CF71" s="804">
        <v>154.90716180371356</v>
      </c>
      <c r="CG71" s="804">
        <v>1</v>
      </c>
      <c r="CH71" s="804">
        <v>1.1200000000000001</v>
      </c>
      <c r="CJ71" s="317" t="str">
        <f t="shared" si="15"/>
        <v>Vaduz</v>
      </c>
      <c r="CK71" s="305">
        <v>0</v>
      </c>
      <c r="CL71" s="806">
        <v>1.25</v>
      </c>
      <c r="CM71" s="305">
        <f t="shared" si="23"/>
        <v>1</v>
      </c>
    </row>
    <row r="72" spans="1:9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16"/>
        <v>257.49890109890111</v>
      </c>
      <c r="AQ72" s="360">
        <f t="shared" si="24"/>
        <v>167.72307692307695</v>
      </c>
      <c r="AR72" s="361">
        <v>7.1</v>
      </c>
      <c r="AS72" s="362">
        <v>14.2</v>
      </c>
      <c r="AT72" s="362">
        <v>11.7</v>
      </c>
      <c r="AU72" s="363">
        <v>380</v>
      </c>
      <c r="AV72" s="364">
        <v>0.19</v>
      </c>
      <c r="AW72" s="365" t="s">
        <v>219</v>
      </c>
      <c r="AX72" s="756">
        <f t="shared" si="17"/>
        <v>33.726812816188882</v>
      </c>
      <c r="AY72" s="757">
        <f t="shared" si="18"/>
        <v>16.863406408094441</v>
      </c>
      <c r="AZ72" s="753">
        <f>3.2/BQ72</f>
        <v>3.2955715756951598</v>
      </c>
      <c r="BA72" s="752">
        <f t="shared" si="5"/>
        <v>134.90725126475553</v>
      </c>
      <c r="BB72" s="366">
        <f t="shared" si="19"/>
        <v>40.935919055649251</v>
      </c>
      <c r="BC72" s="367">
        <f t="shared" si="6"/>
        <v>0.30343749999999997</v>
      </c>
      <c r="BD72" s="351" t="str">
        <f t="shared" si="7"/>
        <v>Wynau</v>
      </c>
      <c r="BE72" s="368">
        <f t="shared" si="25"/>
        <v>167.72307692307695</v>
      </c>
      <c r="BF72" s="372">
        <v>4</v>
      </c>
      <c r="BG72" s="369">
        <f>MEDIAN($BE$40,$BE$47,$BE$49:$BE$50,$BE$59,$BE$63,$BE$66,$BE$72,$BE$74:$BE$75)</f>
        <v>165.60000000000002</v>
      </c>
      <c r="BH72" s="371">
        <f t="shared" si="9"/>
        <v>165.60000000000002</v>
      </c>
      <c r="BI72" s="410">
        <v>1</v>
      </c>
      <c r="BJ72" s="410">
        <v>1</v>
      </c>
      <c r="BK72" s="797">
        <f>$BK$75</f>
        <v>0.97099999999999997</v>
      </c>
      <c r="BL72" s="797">
        <f>$BL$75</f>
        <v>1.0673999999999999</v>
      </c>
      <c r="BM72" s="767">
        <f t="shared" si="10"/>
        <v>0.97099999999999997</v>
      </c>
      <c r="BN72" s="767">
        <f t="shared" si="11"/>
        <v>1.0673999999999999</v>
      </c>
      <c r="BO72" s="797">
        <f>$BO$75</f>
        <v>0.90500000000000003</v>
      </c>
      <c r="BP72" s="797">
        <f>$BP$75</f>
        <v>1.2669999999999999</v>
      </c>
      <c r="BQ72" s="814">
        <f t="shared" si="12"/>
        <v>0.97099999999999997</v>
      </c>
      <c r="BR72" s="786">
        <f t="shared" si="13"/>
        <v>1.0673999999999999</v>
      </c>
      <c r="BT72" s="410">
        <v>1</v>
      </c>
      <c r="BU72" s="797">
        <f>$BU$75</f>
        <v>1.1200000000000001</v>
      </c>
      <c r="BV72" s="797">
        <f>$BV$75</f>
        <v>1.48</v>
      </c>
      <c r="BW72" s="797">
        <f>$BW$75</f>
        <v>1.55</v>
      </c>
      <c r="BX72" s="534">
        <f t="shared" si="20"/>
        <v>1.1200000000000001</v>
      </c>
      <c r="BY72" s="534">
        <f t="shared" si="27"/>
        <v>1.48</v>
      </c>
      <c r="BZ72" s="534">
        <f t="shared" si="28"/>
        <v>1.55</v>
      </c>
      <c r="CC72" s="800">
        <f t="shared" si="14"/>
        <v>138.45161254593137</v>
      </c>
      <c r="CD72" s="800">
        <f t="shared" si="3"/>
        <v>0.69594594594594594</v>
      </c>
      <c r="CE72" s="800">
        <f t="shared" si="4"/>
        <v>0.73548387096774182</v>
      </c>
      <c r="CF72" s="804">
        <v>165.51724137931038</v>
      </c>
      <c r="CG72" s="804">
        <v>1.03</v>
      </c>
      <c r="CH72" s="804">
        <v>1.1399999999999999</v>
      </c>
      <c r="CJ72" s="317" t="str">
        <f t="shared" si="15"/>
        <v>Wynau</v>
      </c>
      <c r="CK72" s="305">
        <v>0</v>
      </c>
      <c r="CL72" s="806">
        <v>1.3</v>
      </c>
      <c r="CM72" s="305">
        <f t="shared" si="23"/>
        <v>1</v>
      </c>
    </row>
    <row r="73" spans="1:9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16"/>
        <v>363.04615384615391</v>
      </c>
      <c r="AQ73" s="360">
        <f t="shared" si="24"/>
        <v>273.87692307692311</v>
      </c>
      <c r="AR73" s="361">
        <v>7.5</v>
      </c>
      <c r="AS73" s="362">
        <v>12.8</v>
      </c>
      <c r="AT73" s="362">
        <v>10</v>
      </c>
      <c r="AU73" s="363">
        <v>450</v>
      </c>
      <c r="AV73" s="364">
        <v>0.23</v>
      </c>
      <c r="AW73" s="365" t="s">
        <v>218</v>
      </c>
      <c r="AX73" s="756">
        <f t="shared" si="17"/>
        <v>59.0804767898127</v>
      </c>
      <c r="AY73" s="757">
        <f t="shared" si="18"/>
        <v>29.54023839490635</v>
      </c>
      <c r="AZ73" s="753">
        <f>2.5/BQ73</f>
        <v>2.5150905432595572</v>
      </c>
      <c r="BA73" s="752">
        <f t="shared" si="5"/>
        <v>236.3219071592508</v>
      </c>
      <c r="BB73" s="366">
        <f t="shared" si="19"/>
        <v>93.961590286518131</v>
      </c>
      <c r="BC73" s="367">
        <f t="shared" si="6"/>
        <v>0.39760000000000001</v>
      </c>
      <c r="BD73" s="351" t="str">
        <f t="shared" si="7"/>
        <v>Zermatt</v>
      </c>
      <c r="BE73" s="368">
        <f t="shared" si="25"/>
        <v>273.87692307692311</v>
      </c>
      <c r="BF73" s="372">
        <v>6</v>
      </c>
      <c r="BG73" s="369">
        <f>MEDIAN($BE$43,$BE$64:$BE$65,$BE$68,$BE$73)</f>
        <v>282.3692307692308</v>
      </c>
      <c r="BH73" s="371">
        <f t="shared" si="9"/>
        <v>282.3692307692308</v>
      </c>
      <c r="BI73" s="410">
        <v>1</v>
      </c>
      <c r="BJ73" s="410">
        <v>1</v>
      </c>
      <c r="BK73" s="812">
        <v>0.99399999999999999</v>
      </c>
      <c r="BL73" s="812">
        <v>1.0389999999999999</v>
      </c>
      <c r="BM73" s="767">
        <f t="shared" si="10"/>
        <v>0.99399999999999999</v>
      </c>
      <c r="BN73" s="767">
        <f t="shared" si="11"/>
        <v>1.0389999999999999</v>
      </c>
      <c r="BO73" s="812">
        <v>0.92200000000000004</v>
      </c>
      <c r="BP73" s="812">
        <v>1.1819999999999999</v>
      </c>
      <c r="BQ73" s="814">
        <f>IF($AE$13=$BI$34,BI73,IF($AE$13=$BK$34,BK73,IF($AE$13=$BM$34,BM73,IF($AE$13=$BO$34,BO73,1))))</f>
        <v>0.99399999999999999</v>
      </c>
      <c r="BR73" s="786">
        <f t="shared" si="13"/>
        <v>1.0389999999999999</v>
      </c>
      <c r="BT73" s="410">
        <v>1</v>
      </c>
      <c r="BU73" s="812">
        <v>1</v>
      </c>
      <c r="BV73" s="812">
        <v>1.02</v>
      </c>
      <c r="BW73" s="812">
        <v>1.0349999999999999</v>
      </c>
      <c r="BX73" s="534">
        <f t="shared" si="20"/>
        <v>1</v>
      </c>
      <c r="BY73" s="534">
        <f t="shared" si="27"/>
        <v>1.02</v>
      </c>
      <c r="BZ73" s="534">
        <f t="shared" si="28"/>
        <v>1.0349999999999999</v>
      </c>
      <c r="CC73" s="800">
        <f t="shared" si="14"/>
        <v>271.63437604511586</v>
      </c>
      <c r="CD73" s="800">
        <f t="shared" si="3"/>
        <v>1.3235294117647058</v>
      </c>
      <c r="CE73" s="800">
        <f t="shared" si="4"/>
        <v>1.1111111111111112</v>
      </c>
      <c r="CF73" s="804">
        <v>282.22811671087538</v>
      </c>
      <c r="CG73" s="804">
        <v>1.35</v>
      </c>
      <c r="CH73" s="804">
        <v>1.1499999999999999</v>
      </c>
      <c r="CJ73" s="317" t="str">
        <f t="shared" si="15"/>
        <v>Zermatt</v>
      </c>
      <c r="CK73" s="305">
        <v>0</v>
      </c>
      <c r="CL73" s="806">
        <v>1</v>
      </c>
      <c r="CM73" s="305">
        <f t="shared" si="23"/>
        <v>1</v>
      </c>
    </row>
    <row r="74" spans="1:9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16"/>
        <v>250.21978021978023</v>
      </c>
      <c r="AQ74" s="360">
        <f t="shared" si="24"/>
        <v>159.23076923076928</v>
      </c>
      <c r="AR74" s="361">
        <v>8.6</v>
      </c>
      <c r="AS74" s="362">
        <v>19.7</v>
      </c>
      <c r="AT74" s="362">
        <v>10.7</v>
      </c>
      <c r="AU74" s="363">
        <v>526</v>
      </c>
      <c r="AV74" s="373">
        <v>0.3</v>
      </c>
      <c r="AW74" s="374" t="s">
        <v>220</v>
      </c>
      <c r="AX74" s="756">
        <f t="shared" si="17"/>
        <v>33.726812816188882</v>
      </c>
      <c r="AY74" s="757">
        <f t="shared" si="18"/>
        <v>16.863406408094441</v>
      </c>
      <c r="AZ74" s="753">
        <f>3.2/BQ74</f>
        <v>3.2955715756951598</v>
      </c>
      <c r="BA74" s="752">
        <f>(BH74/$L$8)/BR74</f>
        <v>134.90725126475553</v>
      </c>
      <c r="BB74" s="366">
        <f t="shared" si="19"/>
        <v>40.935919055649251</v>
      </c>
      <c r="BC74" s="367">
        <f t="shared" si="6"/>
        <v>0.30343749999999997</v>
      </c>
      <c r="BD74" s="351" t="str">
        <f t="shared" si="7"/>
        <v>Zürich-Kloten</v>
      </c>
      <c r="BE74" s="368">
        <f t="shared" si="25"/>
        <v>159.23076923076928</v>
      </c>
      <c r="BF74" s="372">
        <v>4</v>
      </c>
      <c r="BG74" s="369">
        <f>MEDIAN($BE$40,$BE$47,$BE$49:$BE$50,$BE$59,$BE$63,$BE$66,$BE$72,$BE$74:$BE$75)</f>
        <v>165.60000000000002</v>
      </c>
      <c r="BH74" s="371">
        <f t="shared" si="9"/>
        <v>165.60000000000002</v>
      </c>
      <c r="BI74" s="410">
        <v>1</v>
      </c>
      <c r="BJ74" s="410">
        <v>1</v>
      </c>
      <c r="BK74" s="797">
        <f>$BK$75</f>
        <v>0.97099999999999997</v>
      </c>
      <c r="BL74" s="797">
        <f>$BL$75</f>
        <v>1.0673999999999999</v>
      </c>
      <c r="BM74" s="767">
        <f>BK74</f>
        <v>0.97099999999999997</v>
      </c>
      <c r="BN74" s="767">
        <f>BL74</f>
        <v>1.0673999999999999</v>
      </c>
      <c r="BO74" s="797">
        <f>$BO$75</f>
        <v>0.90500000000000003</v>
      </c>
      <c r="BP74" s="797">
        <f>$BP$75</f>
        <v>1.2669999999999999</v>
      </c>
      <c r="BQ74" s="814">
        <f>IF($AE$13=$BI$34,BI74,IF($AE$13=$BK$34,BK74,IF($AE$13=$BM$34,BM74,IF($AE$13=$BO$34,BO74,1))))</f>
        <v>0.97099999999999997</v>
      </c>
      <c r="BR74" s="786">
        <f>IF($AE$13=$BI$34,BJ74,IF($AE$13=$BK$34,BL74,IF($AE$13=$BM$34,BN74,IF($AE$13=$BO$34,BP74,1))))</f>
        <v>1.0673999999999999</v>
      </c>
      <c r="BT74" s="410">
        <v>1</v>
      </c>
      <c r="BU74" s="797">
        <f>$BU$75</f>
        <v>1.1200000000000001</v>
      </c>
      <c r="BV74" s="797">
        <f>$BV$75</f>
        <v>1.48</v>
      </c>
      <c r="BW74" s="797">
        <f>$BW$75</f>
        <v>1.55</v>
      </c>
      <c r="BX74" s="534">
        <f t="shared" si="20"/>
        <v>1.1200000000000001</v>
      </c>
      <c r="BY74" s="534">
        <f t="shared" si="27"/>
        <v>1.48</v>
      </c>
      <c r="BZ74" s="534">
        <f t="shared" si="28"/>
        <v>1.55</v>
      </c>
      <c r="CC74" s="800">
        <f t="shared" si="14"/>
        <v>102.48083830194773</v>
      </c>
      <c r="CD74" s="800">
        <f t="shared" si="3"/>
        <v>0.69594594594594594</v>
      </c>
      <c r="CE74" s="800">
        <f t="shared" si="4"/>
        <v>0.73548387096774182</v>
      </c>
      <c r="CF74" s="804">
        <v>165.51724137931038</v>
      </c>
      <c r="CG74" s="804">
        <v>1.03</v>
      </c>
      <c r="CH74" s="804">
        <v>1.1399999999999999</v>
      </c>
      <c r="CJ74" s="317" t="str">
        <f t="shared" si="15"/>
        <v>Zürich-Kloten</v>
      </c>
      <c r="CK74" s="305">
        <v>1</v>
      </c>
      <c r="CL74" s="305">
        <f>CL75</f>
        <v>1.351</v>
      </c>
      <c r="CM74" s="305">
        <f t="shared" si="23"/>
        <v>1.351</v>
      </c>
    </row>
    <row r="75" spans="1:9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16"/>
        <v>252.64615384615385</v>
      </c>
      <c r="AQ75" s="385">
        <f t="shared" si="24"/>
        <v>161.35384615384618</v>
      </c>
      <c r="AR75" s="386">
        <v>7.8</v>
      </c>
      <c r="AS75" s="387">
        <v>15.8</v>
      </c>
      <c r="AT75" s="387">
        <v>31</v>
      </c>
      <c r="AU75" s="388">
        <v>380</v>
      </c>
      <c r="AV75" s="389">
        <v>0.19</v>
      </c>
      <c r="AW75" s="390" t="s">
        <v>219</v>
      </c>
      <c r="AX75" s="758">
        <f t="shared" si="17"/>
        <v>33.726812816188882</v>
      </c>
      <c r="AY75" s="759">
        <f t="shared" si="18"/>
        <v>16.863406408094441</v>
      </c>
      <c r="AZ75" s="754">
        <f>3.2/BQ75</f>
        <v>3.2955715756951598</v>
      </c>
      <c r="BA75" s="755">
        <f>(BH75/$L$8)/BR75</f>
        <v>134.90725126475553</v>
      </c>
      <c r="BB75" s="391">
        <f t="shared" si="19"/>
        <v>40.935919055649251</v>
      </c>
      <c r="BC75" s="392">
        <f t="shared" si="6"/>
        <v>0.30343749999999997</v>
      </c>
      <c r="BD75" s="393" t="str">
        <f t="shared" si="7"/>
        <v>Zürich-MeteoSchweiz</v>
      </c>
      <c r="BE75" s="394">
        <f>AQ75</f>
        <v>161.35384615384618</v>
      </c>
      <c r="BF75" s="372">
        <v>4</v>
      </c>
      <c r="BG75" s="369">
        <f>MEDIAN($BE$40,$BE$47,$BE$49:$BE$50,$BE$59,$BE$63,$BE$66,$BE$72,$BE$74:$BE$75)</f>
        <v>165.60000000000002</v>
      </c>
      <c r="BH75" s="395">
        <f t="shared" si="9"/>
        <v>165.60000000000002</v>
      </c>
      <c r="BI75" s="760">
        <v>1</v>
      </c>
      <c r="BJ75" s="760">
        <v>1</v>
      </c>
      <c r="BK75" s="813">
        <v>0.97099999999999997</v>
      </c>
      <c r="BL75" s="813">
        <v>1.0673999999999999</v>
      </c>
      <c r="BM75" s="767">
        <f>BK75</f>
        <v>0.97099999999999997</v>
      </c>
      <c r="BN75" s="767">
        <f>BL75</f>
        <v>1.0673999999999999</v>
      </c>
      <c r="BO75" s="813">
        <v>0.90500000000000003</v>
      </c>
      <c r="BP75" s="813">
        <v>1.2669999999999999</v>
      </c>
      <c r="BQ75" s="814">
        <f>IF($AE$13=$BI$34,BI75,IF($AE$13=$BK$34,BK75,IF($AE$13=$BM$34,BM75,IF($AE$13=$BO$34,BO75,1))))</f>
        <v>0.97099999999999997</v>
      </c>
      <c r="BR75" s="786">
        <f>IF($AE$13=$BI$34,BJ75,IF($AE$13=$BK$34,BL75,IF($AE$13=$BM$34,BN75,IF($AE$13=$BO$34,BP75,1))))</f>
        <v>1.0673999999999999</v>
      </c>
      <c r="BT75" s="534">
        <v>1</v>
      </c>
      <c r="BU75" s="813">
        <v>1.1200000000000001</v>
      </c>
      <c r="BV75" s="813">
        <v>1.48</v>
      </c>
      <c r="BW75" s="813">
        <v>1.55</v>
      </c>
      <c r="BX75" s="534">
        <f>IF($AE$13=$BT$34,BT75,IF($AE$13=$BU$34,BU75,IF($AE$13=$BV$34,BV75,IF($AE$13=$BW$34,BW75,1))))</f>
        <v>1.1200000000000001</v>
      </c>
      <c r="BY75" s="534">
        <f t="shared" si="27"/>
        <v>1.48</v>
      </c>
      <c r="BZ75" s="534">
        <f t="shared" si="28"/>
        <v>1.55</v>
      </c>
      <c r="CC75" s="800">
        <f t="shared" si="14"/>
        <v>102.48083830194773</v>
      </c>
      <c r="CD75" s="800">
        <f t="shared" si="3"/>
        <v>0.69594594594594594</v>
      </c>
      <c r="CE75" s="800">
        <f t="shared" si="4"/>
        <v>0.73548387096774182</v>
      </c>
      <c r="CF75" s="804">
        <v>165.51724137931038</v>
      </c>
      <c r="CG75" s="804">
        <v>1.03</v>
      </c>
      <c r="CH75" s="804">
        <v>1.1399999999999999</v>
      </c>
      <c r="CJ75" s="317" t="str">
        <f t="shared" si="15"/>
        <v>Zürich-MeteoSchweiz</v>
      </c>
      <c r="CK75" s="305">
        <v>1</v>
      </c>
      <c r="CL75" s="410">
        <v>1.351</v>
      </c>
      <c r="CM75" s="305">
        <f t="shared" si="23"/>
        <v>1.351</v>
      </c>
    </row>
    <row r="76" spans="1:9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c r="CJ76" s="307">
        <v>0</v>
      </c>
      <c r="CK76" s="307">
        <v>0</v>
      </c>
    </row>
    <row r="77" spans="1:9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18141</v>
      </c>
    </row>
    <row r="78" spans="1:9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9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c r="BK79" s="787"/>
      <c r="BL79" s="787"/>
    </row>
    <row r="80" spans="1:91" x14ac:dyDescent="0.2">
      <c r="B80" s="312" t="s">
        <v>17389</v>
      </c>
      <c r="Q80" s="312" t="s">
        <v>17409</v>
      </c>
      <c r="X80" s="410" t="str">
        <f>Sprache!D52</f>
        <v>Ja</v>
      </c>
      <c r="Y80" s="305">
        <v>1</v>
      </c>
    </row>
    <row r="81" spans="2:55" x14ac:dyDescent="0.2">
      <c r="X81" s="410" t="str">
        <f>Sprache!D53</f>
        <v>Nein</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17464</v>
      </c>
      <c r="L82" s="306" t="s">
        <v>17319</v>
      </c>
      <c r="M82" s="306" t="s">
        <v>17317</v>
      </c>
      <c r="N82" s="338" t="s">
        <v>233</v>
      </c>
      <c r="O82" s="338" t="s">
        <v>17464</v>
      </c>
      <c r="P82" s="713" t="str">
        <f>AB82</f>
        <v>F</v>
      </c>
      <c r="Q82" s="412">
        <v>0</v>
      </c>
      <c r="X82" s="305"/>
      <c r="AA82" s="712" t="s">
        <v>171</v>
      </c>
      <c r="AB82" s="713" t="s">
        <v>17775</v>
      </c>
      <c r="AQ82" s="413" t="s">
        <v>223</v>
      </c>
      <c r="AR82" s="306" t="str">
        <f>Sprache!D111</f>
        <v>Seeufer</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Eingabe fehlt</v>
      </c>
      <c r="AA83" s="714" t="str">
        <f>I83</f>
        <v>S</v>
      </c>
      <c r="AB83" s="715">
        <v>0.7</v>
      </c>
      <c r="AQ83" s="418" t="s">
        <v>219</v>
      </c>
      <c r="AR83" s="306" t="str">
        <f>Sprache!D112</f>
        <v>Grosse Ebene</v>
      </c>
      <c r="AU83" s="402">
        <v>380</v>
      </c>
      <c r="AV83" s="403">
        <v>0.19</v>
      </c>
      <c r="AZ83" s="403"/>
      <c r="BA83" s="403"/>
    </row>
    <row r="84" spans="2:55" x14ac:dyDescent="0.2">
      <c r="B84" s="312" t="s">
        <v>17315</v>
      </c>
      <c r="F84" s="749" t="e">
        <f>BA32</f>
        <v>#N/A</v>
      </c>
      <c r="G84" s="305" t="s">
        <v>160</v>
      </c>
      <c r="I84" s="307" t="s">
        <v>178</v>
      </c>
      <c r="J84" s="399">
        <v>-22.5</v>
      </c>
      <c r="K84" s="465">
        <v>0</v>
      </c>
      <c r="L84" s="419" t="s">
        <v>235</v>
      </c>
      <c r="M84" s="420">
        <f>J121</f>
        <v>0</v>
      </c>
      <c r="N84" s="586">
        <f>IF(M84&gt;0,INDEX($I$82:$J$98,MATCH(M84,$I$82:$I$98,0),MATCH($N$82,$I$82:$J$82,0)),0)</f>
        <v>0</v>
      </c>
      <c r="O84" s="589">
        <f t="shared" ref="O84:O93" si="29">IF(M84&gt;0,INDEX($I$82:$K$98,MATCH(M84,$I$82:$I$98,0),MATCH($O$82,$I$82:$K$82,0)),0)</f>
        <v>0</v>
      </c>
      <c r="P84" s="713">
        <f t="shared" ref="P84" si="30">IF(M84&gt;0,INDEX($AA$82:$AB$98,MATCH(M84,$AA$82:$AA$98,0),MATCH($AB$82,$AA$82:$AB$82,0)),0)</f>
        <v>0</v>
      </c>
      <c r="Q84" s="305">
        <v>30</v>
      </c>
      <c r="X84" s="417" t="str">
        <f>Sprache!D99</f>
        <v>bitte prüfen</v>
      </c>
      <c r="AA84" s="714" t="str">
        <f t="shared" ref="AA84:AA98" si="31">I84</f>
        <v>SSW</v>
      </c>
      <c r="AB84" s="715">
        <v>0.71</v>
      </c>
      <c r="AQ84" s="418" t="s">
        <v>218</v>
      </c>
      <c r="AR84" s="306" t="str">
        <f>Sprache!D113</f>
        <v>Ortschaften, freies Feld</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29"/>
        <v>0</v>
      </c>
      <c r="P85" s="713">
        <f>IF(M85&gt;0,INDEX($AA$82:$AB$98,MATCH(M85,$AA$82:$AA$98,0),MATCH($AB$82,$AA$82:$AB$82,0)),0)</f>
        <v>0</v>
      </c>
      <c r="Q85" s="305">
        <v>45</v>
      </c>
      <c r="X85" s="417" t="str">
        <f>Sprache!D100</f>
        <v>Eingabe prüfen</v>
      </c>
      <c r="AA85" s="714" t="str">
        <f t="shared" si="31"/>
        <v>SW</v>
      </c>
      <c r="AB85" s="715">
        <v>0.76</v>
      </c>
      <c r="AQ85" s="418" t="s">
        <v>220</v>
      </c>
      <c r="AR85" s="306" t="str">
        <f>Sprache!D114</f>
        <v>Grossflächige Stadtgebiete</v>
      </c>
      <c r="AU85" s="402">
        <v>526</v>
      </c>
      <c r="AV85" s="403">
        <v>0.3</v>
      </c>
      <c r="AZ85" s="403"/>
      <c r="BA85" s="403"/>
    </row>
    <row r="86" spans="2:55" ht="13.5" thickBot="1" x14ac:dyDescent="0.25">
      <c r="B86" s="312" t="s">
        <v>17316</v>
      </c>
      <c r="F86" s="750" t="e">
        <f>AZ32</f>
        <v>#N/A</v>
      </c>
      <c r="G86" s="305" t="s">
        <v>265</v>
      </c>
      <c r="I86" s="307" t="s">
        <v>193</v>
      </c>
      <c r="J86" s="399">
        <v>-67.5</v>
      </c>
      <c r="K86" s="465">
        <v>1</v>
      </c>
      <c r="L86" s="306"/>
      <c r="M86" s="306"/>
      <c r="N86" s="414"/>
      <c r="P86" s="713"/>
      <c r="Q86" s="305">
        <v>60</v>
      </c>
      <c r="AA86" s="714" t="str">
        <f t="shared" si="31"/>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29"/>
        <v>0</v>
      </c>
      <c r="P87" s="713">
        <f t="shared" ref="P87:P93" si="32">IF(M87&gt;0,INDEX($AA$82:$AB$98,MATCH(M87,$AA$82:$AA$98,0),MATCH($AB$82,$AA$82:$AB$82,0)),0)</f>
        <v>0</v>
      </c>
      <c r="X87" s="317" t="str">
        <f>Sprache!D41</f>
        <v>Projekteingaben prüfen</v>
      </c>
      <c r="AA87" s="714" t="str">
        <f t="shared" si="31"/>
        <v>W</v>
      </c>
      <c r="AB87" s="715">
        <v>0.87</v>
      </c>
    </row>
    <row r="88" spans="2:55" x14ac:dyDescent="0.2">
      <c r="B88" s="312" t="s">
        <v>17503</v>
      </c>
      <c r="F88" s="750" t="e">
        <f>AY32</f>
        <v>#N/A</v>
      </c>
      <c r="G88" s="305" t="s">
        <v>462</v>
      </c>
      <c r="I88" s="307" t="s">
        <v>192</v>
      </c>
      <c r="J88" s="399">
        <v>-112.5</v>
      </c>
      <c r="K88" s="465">
        <v>1</v>
      </c>
      <c r="L88" s="419" t="s">
        <v>238</v>
      </c>
      <c r="M88" s="420">
        <f>AF121</f>
        <v>0</v>
      </c>
      <c r="N88" s="586">
        <f>IF(M88&gt;0,INDEX($I$82:$J$98,MATCH(M88,$I$82:$I$98,0),MATCH($N$82,$I$82:$J$82,0)),0)</f>
        <v>0</v>
      </c>
      <c r="O88" s="589">
        <f t="shared" si="29"/>
        <v>0</v>
      </c>
      <c r="P88" s="713">
        <f>IF(M88&gt;0,INDEX($AA$82:$AB$98,MATCH(M88,$AA$82:$AA$98,0),MATCH($AB$82,$AA$82:$AB$82,0)),0)</f>
        <v>0</v>
      </c>
      <c r="AA88" s="714" t="str">
        <f t="shared" si="31"/>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29"/>
        <v>0</v>
      </c>
      <c r="P89" s="713">
        <f t="shared" si="32"/>
        <v>0</v>
      </c>
      <c r="AA89" s="714" t="str">
        <f t="shared" si="31"/>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0" t="e">
        <f>AX32</f>
        <v>#N/A</v>
      </c>
      <c r="G90" s="305" t="s">
        <v>463</v>
      </c>
      <c r="I90" s="307" t="s">
        <v>183</v>
      </c>
      <c r="J90" s="399">
        <v>-157.5</v>
      </c>
      <c r="K90" s="465">
        <v>1</v>
      </c>
      <c r="L90" s="306"/>
      <c r="M90" s="306"/>
      <c r="N90" s="414"/>
      <c r="P90" s="713"/>
      <c r="AA90" s="714" t="str">
        <f t="shared" si="31"/>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32"/>
        <v>0</v>
      </c>
      <c r="AA91" s="714" t="str">
        <f t="shared" si="31"/>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29"/>
        <v>0</v>
      </c>
      <c r="P92" s="713">
        <f t="shared" si="32"/>
        <v>0</v>
      </c>
      <c r="AA92" s="714" t="str">
        <f t="shared" si="31"/>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29"/>
        <v>0</v>
      </c>
      <c r="P93" s="713">
        <f t="shared" si="32"/>
        <v>0</v>
      </c>
      <c r="AA93" s="714" t="str">
        <f t="shared" si="31"/>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18126</v>
      </c>
      <c r="I94" s="307" t="s">
        <v>191</v>
      </c>
      <c r="J94" s="399">
        <v>112.5</v>
      </c>
      <c r="K94" s="465">
        <v>1</v>
      </c>
      <c r="L94" s="306"/>
      <c r="M94" s="306"/>
      <c r="P94" s="338"/>
      <c r="AA94" s="714" t="str">
        <f t="shared" si="31"/>
        <v>ENE</v>
      </c>
      <c r="AB94" s="715">
        <v>0.93</v>
      </c>
    </row>
    <row r="95" spans="2:55" x14ac:dyDescent="0.2">
      <c r="F95" s="410" t="s">
        <v>18127</v>
      </c>
      <c r="I95" s="307" t="s">
        <v>187</v>
      </c>
      <c r="J95" s="399">
        <v>90</v>
      </c>
      <c r="K95" s="465">
        <v>1</v>
      </c>
      <c r="L95" s="306"/>
      <c r="M95" s="306"/>
      <c r="AA95" s="714" t="str">
        <f t="shared" si="31"/>
        <v>E</v>
      </c>
      <c r="AB95" s="715">
        <v>0.87</v>
      </c>
    </row>
    <row r="96" spans="2:55" x14ac:dyDescent="0.2">
      <c r="I96" s="307" t="s">
        <v>190</v>
      </c>
      <c r="J96" s="399">
        <v>67.5</v>
      </c>
      <c r="K96" s="465">
        <v>1</v>
      </c>
      <c r="L96" s="464" t="s">
        <v>17463</v>
      </c>
      <c r="M96" s="306"/>
      <c r="AA96" s="714" t="str">
        <f t="shared" si="31"/>
        <v>ESE</v>
      </c>
      <c r="AB96" s="715">
        <v>0.82</v>
      </c>
    </row>
    <row r="97" spans="1:72" x14ac:dyDescent="0.2">
      <c r="I97" s="307" t="s">
        <v>188</v>
      </c>
      <c r="J97" s="399">
        <v>45</v>
      </c>
      <c r="K97" s="465">
        <v>0</v>
      </c>
      <c r="L97" s="464" t="s">
        <v>17493</v>
      </c>
      <c r="M97" s="306"/>
      <c r="AA97" s="714" t="str">
        <f t="shared" si="31"/>
        <v>SE</v>
      </c>
      <c r="AB97" s="715">
        <v>0.76</v>
      </c>
    </row>
    <row r="98" spans="1:72" x14ac:dyDescent="0.2">
      <c r="I98" s="307" t="s">
        <v>189</v>
      </c>
      <c r="J98" s="399">
        <v>22.5</v>
      </c>
      <c r="K98" s="465">
        <v>0</v>
      </c>
      <c r="L98" s="464" t="s">
        <v>17492</v>
      </c>
      <c r="M98" s="306"/>
      <c r="O98" s="305"/>
      <c r="P98" s="414"/>
      <c r="AA98" s="714" t="str">
        <f t="shared" si="31"/>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1E-4</v>
      </c>
      <c r="G103" s="431" t="s">
        <v>162</v>
      </c>
      <c r="M103" s="306"/>
      <c r="X103" s="609"/>
      <c r="Z103" s="305"/>
      <c r="AA103" s="305"/>
      <c r="AB103" s="430">
        <f>Nachweisblatt_Raum.2!L11</f>
        <v>1E-3</v>
      </c>
      <c r="AC103" s="431" t="s">
        <v>162</v>
      </c>
      <c r="AD103" s="305"/>
      <c r="AE103" s="305"/>
      <c r="AF103" s="305"/>
      <c r="AG103" s="305"/>
      <c r="AH103" s="305"/>
      <c r="AT103" s="611"/>
      <c r="AU103" s="307"/>
      <c r="AV103" s="305"/>
      <c r="AW103" s="305"/>
      <c r="AX103" s="430">
        <f>Nachweisblatt_Raum.3!L11</f>
        <v>1E-3</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42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33">F108*J108</f>
        <v>0</v>
      </c>
      <c r="L108" s="440">
        <f>Nachweisblatt_Raum.1!L19</f>
        <v>0</v>
      </c>
      <c r="M108" s="441" t="s">
        <v>162</v>
      </c>
      <c r="N108" s="442">
        <f>Nachweisblatt_Raum.1!I19</f>
        <v>0</v>
      </c>
      <c r="O108" s="445"/>
      <c r="P108" s="443">
        <f>IFERROR(INDEX(Bauteile!$B$1:$C$46,MATCH(N108,Bauteile!$B$1:$B$46,0),MATCH($P$106,Bauteile!$B$1:$C$1,0)),0)</f>
        <v>0</v>
      </c>
      <c r="Q108" s="446">
        <f t="shared" ref="Q108:Q110" si="34">L108*P108</f>
        <v>0</v>
      </c>
      <c r="R108" s="439">
        <f t="shared" ref="R108:R110" si="35">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36">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37">AH108*AL108</f>
        <v>0</v>
      </c>
      <c r="AN108" s="439">
        <f t="shared" ref="AN108" si="38">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39">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40">BD108*BH108</f>
        <v>0</v>
      </c>
      <c r="BJ108" s="427"/>
      <c r="BK108" s="439">
        <f t="shared" ref="BK108:BK110" si="41">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33"/>
        <v>0</v>
      </c>
      <c r="L109" s="440">
        <f>Nachweisblatt_Raum.1!L20</f>
        <v>0</v>
      </c>
      <c r="M109" s="441" t="s">
        <v>162</v>
      </c>
      <c r="N109" s="442">
        <f>Nachweisblatt_Raum.1!I20</f>
        <v>0</v>
      </c>
      <c r="O109" s="445"/>
      <c r="P109" s="443">
        <f>IFERROR(INDEX(Bauteile!$B$1:$C$46,MATCH(N109,Bauteile!$B$1:$B$46,0),MATCH($P$106,Bauteile!$B$1:$C$1,0)),0)</f>
        <v>0</v>
      </c>
      <c r="Q109" s="446">
        <f t="shared" si="34"/>
        <v>0</v>
      </c>
      <c r="R109" s="439">
        <f t="shared" si="35"/>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36"/>
        <v>0</v>
      </c>
      <c r="AH109" s="440">
        <f>Nachweisblatt_Raum.2!L20</f>
        <v>0</v>
      </c>
      <c r="AI109" s="441" t="s">
        <v>162</v>
      </c>
      <c r="AJ109" s="442">
        <f>Nachweisblatt_Raum.2!I20</f>
        <v>0</v>
      </c>
      <c r="AK109" s="445"/>
      <c r="AL109" s="443">
        <f>IFERROR(INDEX(Bauteile!$B$1:$C$46,MATCH(AJ109,Bauteile!$B$1:$B$46,0),MATCH($P$106,Bauteile!$B$1:$C$1,0)),0)</f>
        <v>0</v>
      </c>
      <c r="AM109" s="446">
        <f t="shared" si="37"/>
        <v>0</v>
      </c>
      <c r="AN109" s="439">
        <f t="shared" ref="AN109:AN110" si="42">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39"/>
        <v>0</v>
      </c>
      <c r="BD109" s="440">
        <f>Nachweisblatt_Raum.3!L20</f>
        <v>0</v>
      </c>
      <c r="BE109" s="441" t="s">
        <v>162</v>
      </c>
      <c r="BF109" s="442">
        <f>Nachweisblatt_Raum.3!I20</f>
        <v>0</v>
      </c>
      <c r="BG109" s="445"/>
      <c r="BH109" s="443">
        <f>IFERROR(INDEX(Bauteile!$B$1:$C$46,MATCH(BF109,Bauteile!$B$1:$B$46,0),MATCH($P$106,Bauteile!$B$1:$C$1,0)),0)</f>
        <v>0</v>
      </c>
      <c r="BI109" s="446">
        <f t="shared" si="40"/>
        <v>0</v>
      </c>
      <c r="BJ109" s="427"/>
      <c r="BK109" s="439">
        <f t="shared" si="41"/>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33"/>
        <v>0</v>
      </c>
      <c r="L110" s="447">
        <f>Nachweisblatt_Raum.1!L21</f>
        <v>0</v>
      </c>
      <c r="M110" s="448" t="s">
        <v>162</v>
      </c>
      <c r="N110" s="449">
        <f>Nachweisblatt_Raum.1!I21</f>
        <v>0</v>
      </c>
      <c r="O110" s="452"/>
      <c r="P110" s="450">
        <f>IFERROR(INDEX(Bauteile!$B$1:$C$46,MATCH(N110,Bauteile!$B$1:$B$46,0),MATCH($P$106,Bauteile!$B$1:$C$1,0)),0)</f>
        <v>0</v>
      </c>
      <c r="Q110" s="453">
        <f t="shared" si="34"/>
        <v>0</v>
      </c>
      <c r="R110" s="439">
        <f t="shared" si="35"/>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36"/>
        <v>0</v>
      </c>
      <c r="AH110" s="447">
        <f>Nachweisblatt_Raum.2!L21</f>
        <v>0</v>
      </c>
      <c r="AI110" s="448" t="s">
        <v>162</v>
      </c>
      <c r="AJ110" s="449">
        <f>Nachweisblatt_Raum.2!I21</f>
        <v>0</v>
      </c>
      <c r="AK110" s="452"/>
      <c r="AL110" s="450">
        <f>IFERROR(INDEX(Bauteile!$B$1:$C$46,MATCH(AJ110,Bauteile!$B$1:$B$46,0),MATCH($P$106,Bauteile!$B$1:$C$1,0)),0)</f>
        <v>0</v>
      </c>
      <c r="AM110" s="453">
        <f t="shared" si="37"/>
        <v>0</v>
      </c>
      <c r="AN110" s="439">
        <f t="shared" si="42"/>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39"/>
        <v>0</v>
      </c>
      <c r="BD110" s="447">
        <f>Nachweisblatt_Raum.3!L21</f>
        <v>0</v>
      </c>
      <c r="BE110" s="448" t="s">
        <v>162</v>
      </c>
      <c r="BF110" s="449">
        <f>Nachweisblatt_Raum.3!I21</f>
        <v>0</v>
      </c>
      <c r="BG110" s="452"/>
      <c r="BH110" s="450">
        <f>IFERROR(INDEX(Bauteile!$B$1:$C$46,MATCH(BF110,Bauteile!$B$1:$B$46,0),MATCH($P$106,Bauteile!$B$1:$C$1,0)),0)</f>
        <v>0</v>
      </c>
      <c r="BI110" s="453">
        <f t="shared" si="40"/>
        <v>0</v>
      </c>
      <c r="BJ110" s="427"/>
      <c r="BK110" s="439">
        <f t="shared" si="41"/>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32" t="s">
        <v>17407</v>
      </c>
      <c r="E113" s="932"/>
      <c r="F113" s="933"/>
      <c r="K113" s="399"/>
      <c r="Q113" s="427">
        <f>SUM(K107:K110,Q107:Q110)/F103</f>
        <v>0</v>
      </c>
      <c r="R113" s="305" t="s">
        <v>161</v>
      </c>
      <c r="X113" s="609"/>
      <c r="Z113" s="932" t="s">
        <v>17407</v>
      </c>
      <c r="AA113" s="932"/>
      <c r="AB113" s="933"/>
      <c r="AC113" s="305"/>
      <c r="AD113" s="305"/>
      <c r="AE113" s="305"/>
      <c r="AF113" s="305"/>
      <c r="AG113" s="399"/>
      <c r="AH113" s="305"/>
      <c r="AI113" s="305"/>
      <c r="AM113" s="427">
        <f>SUM(AG107:AG110,AM107:AM110)/AB103</f>
        <v>0</v>
      </c>
      <c r="AN113" s="305" t="s">
        <v>161</v>
      </c>
      <c r="AT113" s="611"/>
      <c r="AU113" s="307"/>
      <c r="AV113" s="932" t="s">
        <v>17407</v>
      </c>
      <c r="AW113" s="932"/>
      <c r="AX113" s="933"/>
      <c r="AY113" s="305"/>
      <c r="AZ113" s="305"/>
      <c r="BA113" s="305"/>
      <c r="BB113" s="305"/>
      <c r="BC113" s="399"/>
      <c r="BD113" s="305"/>
      <c r="BE113" s="305"/>
      <c r="BF113" s="306"/>
      <c r="BG113" s="306"/>
      <c r="BH113" s="306"/>
      <c r="BI113" s="427">
        <f>SUM(BC107:BC110,BI107:BI110)/AX103</f>
        <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f>IF(AND(F105&gt;0,ISNUMBER(F105)),MIN(F105,$L$17),MIN(Q113,$L$17))</f>
        <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f>IF(AND(AB105&gt;0,ISNUMBER(AB105)),MIN(AB105,$L$17),MIN(AM113,$L$17))</f>
        <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f>IF(AND(AX105&gt;0,ISNUMBER(AX105)),MIN(AX105,$L$17),MIN(BI113,$L$17))</f>
        <v>0</v>
      </c>
      <c r="BJ114" s="462"/>
      <c r="BK114" s="431" t="s">
        <v>161</v>
      </c>
      <c r="BL114" s="305"/>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f>IF(Q114=0,1,0)</f>
        <v>1</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f>IF(AM114=0,1,0)</f>
        <v>1</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f>IF(BI114=0,1,0)</f>
        <v>1</v>
      </c>
      <c r="BL115" s="465"/>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29" t="s">
        <v>17356</v>
      </c>
      <c r="G119" s="930"/>
      <c r="H119" s="930"/>
      <c r="I119" s="930"/>
      <c r="J119" s="930"/>
      <c r="K119" s="930"/>
      <c r="L119" s="930"/>
      <c r="M119" s="930"/>
      <c r="N119" s="930"/>
      <c r="O119" s="930"/>
      <c r="P119" s="931"/>
      <c r="X119" s="609"/>
      <c r="Y119" s="305"/>
      <c r="Z119" s="305"/>
      <c r="AA119" s="305"/>
      <c r="AB119" s="929" t="s">
        <v>17356</v>
      </c>
      <c r="AC119" s="930"/>
      <c r="AD119" s="930"/>
      <c r="AE119" s="930"/>
      <c r="AF119" s="930"/>
      <c r="AG119" s="930"/>
      <c r="AH119" s="930"/>
      <c r="AI119" s="930"/>
      <c r="AJ119" s="930"/>
      <c r="AK119" s="930"/>
      <c r="AL119" s="931"/>
      <c r="AQ119" s="307"/>
      <c r="AR119" s="307"/>
      <c r="AS119" s="307"/>
      <c r="AT119" s="609"/>
      <c r="AU119" s="305"/>
      <c r="AV119" s="305"/>
      <c r="AW119" s="305"/>
      <c r="AX119" s="929" t="s">
        <v>17356</v>
      </c>
      <c r="AY119" s="930"/>
      <c r="AZ119" s="930"/>
      <c r="BA119" s="930"/>
      <c r="BB119" s="930"/>
      <c r="BC119" s="930"/>
      <c r="BD119" s="930"/>
      <c r="BE119" s="930"/>
      <c r="BF119" s="930"/>
      <c r="BG119" s="930"/>
      <c r="BH119" s="931"/>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f>(F131+J131+N131)/F103</f>
        <v>0</v>
      </c>
      <c r="G132" s="478"/>
      <c r="H132" s="481"/>
      <c r="I132" s="481"/>
      <c r="J132" s="353"/>
      <c r="K132" s="478"/>
      <c r="L132" s="478"/>
      <c r="M132" s="478"/>
      <c r="N132" s="353"/>
      <c r="O132" s="478"/>
      <c r="X132" s="609"/>
      <c r="Y132" s="478"/>
      <c r="Z132" s="478"/>
      <c r="AA132" s="478"/>
      <c r="AB132" s="480">
        <f>(AB131+AF131+AJ131)/AB103</f>
        <v>0</v>
      </c>
      <c r="AC132" s="478"/>
      <c r="AD132" s="481"/>
      <c r="AE132" s="481"/>
      <c r="AF132" s="353"/>
      <c r="AG132" s="478"/>
      <c r="AH132" s="478"/>
      <c r="AI132" s="478"/>
      <c r="AJ132" s="353"/>
      <c r="AK132" s="478"/>
      <c r="AQ132" s="307"/>
      <c r="AR132" s="307"/>
      <c r="AS132" s="307"/>
      <c r="AT132" s="609"/>
      <c r="AU132" s="478"/>
      <c r="AV132" s="478"/>
      <c r="AW132" s="478"/>
      <c r="AX132" s="480">
        <f>(AX131+BB131+BF131)/AX103</f>
        <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0</v>
      </c>
      <c r="G140" s="327" t="s">
        <v>258</v>
      </c>
      <c r="H140" s="482"/>
      <c r="I140" s="327"/>
      <c r="J140" s="483">
        <f>Nachweisblatt_Raum.1!H44</f>
        <v>0</v>
      </c>
      <c r="K140" s="327" t="s">
        <v>258</v>
      </c>
      <c r="L140" s="482"/>
      <c r="M140" s="327"/>
      <c r="N140" s="483">
        <f>Nachweisblatt_Raum.1!K44</f>
        <v>0</v>
      </c>
      <c r="O140" s="327" t="s">
        <v>258</v>
      </c>
      <c r="P140" s="410"/>
      <c r="X140" s="609"/>
      <c r="Y140" s="327"/>
      <c r="Z140" s="327"/>
      <c r="AA140" s="327"/>
      <c r="AB140" s="483">
        <f>Nachweisblatt_Raum.2!E44</f>
        <v>0</v>
      </c>
      <c r="AC140" s="327" t="s">
        <v>258</v>
      </c>
      <c r="AD140" s="482"/>
      <c r="AE140" s="327"/>
      <c r="AF140" s="483">
        <f>Nachweisblatt_Raum.2!H44</f>
        <v>0</v>
      </c>
      <c r="AG140" s="327" t="s">
        <v>258</v>
      </c>
      <c r="AH140" s="482"/>
      <c r="AI140" s="327"/>
      <c r="AJ140" s="483">
        <f>Nachweisblatt_Raum.2!K44</f>
        <v>0</v>
      </c>
      <c r="AK140" s="327" t="s">
        <v>258</v>
      </c>
      <c r="AL140" s="410"/>
      <c r="AQ140" s="307"/>
      <c r="AR140" s="307"/>
      <c r="AS140" s="307"/>
      <c r="AT140" s="609"/>
      <c r="AU140" s="327"/>
      <c r="AV140" s="327"/>
      <c r="AW140" s="327"/>
      <c r="AX140" s="483">
        <f>Nachweisblatt_Raum.3!E44</f>
        <v>0</v>
      </c>
      <c r="AY140" s="327" t="s">
        <v>258</v>
      </c>
      <c r="AZ140" s="482"/>
      <c r="BA140" s="327"/>
      <c r="BB140" s="483">
        <f>Nachweisblatt_Raum.3!H44</f>
        <v>0</v>
      </c>
      <c r="BC140" s="327" t="s">
        <v>258</v>
      </c>
      <c r="BD140" s="482"/>
      <c r="BE140" s="327"/>
      <c r="BF140" s="483">
        <f>Nachweisblatt_Raum.3!K44</f>
        <v>0</v>
      </c>
      <c r="BG140" s="327" t="s">
        <v>258</v>
      </c>
      <c r="BH140" s="410"/>
      <c r="BI140" s="306"/>
      <c r="BJ140" s="306"/>
      <c r="BK140" s="306"/>
      <c r="BL140" s="306"/>
      <c r="BM140" s="306"/>
      <c r="BN140" s="306"/>
      <c r="BO140" s="306"/>
      <c r="BP140" s="306"/>
      <c r="BT140" s="609"/>
    </row>
    <row r="141" spans="2:72" ht="13.5" thickBot="1" x14ac:dyDescent="0.25">
      <c r="B141" s="326" t="s">
        <v>17465</v>
      </c>
      <c r="C141" s="327"/>
      <c r="D141" s="327"/>
      <c r="E141" s="327"/>
      <c r="F141" s="484" t="str">
        <f>Nachweisblatt_Raum.1!E45</f>
        <v>Nein</v>
      </c>
      <c r="G141" s="470">
        <f>IF(F141=$X$80,1*O83,0)</f>
        <v>0</v>
      </c>
      <c r="H141" s="327"/>
      <c r="I141" s="327"/>
      <c r="J141" s="484" t="str">
        <f>Nachweisblatt_Raum.1!H45</f>
        <v>Nein</v>
      </c>
      <c r="K141" s="470">
        <f>IF(J141=$X$80,1*O84,0)</f>
        <v>0</v>
      </c>
      <c r="L141" s="482"/>
      <c r="M141" s="327"/>
      <c r="N141" s="484" t="str">
        <f>Nachweisblatt_Raum.1!K45</f>
        <v>Nein</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#N/A</v>
      </c>
      <c r="X155" s="609"/>
      <c r="Y155" s="305"/>
      <c r="Z155" s="495" t="s">
        <v>17325</v>
      </c>
      <c r="AA155" s="305"/>
      <c r="AB155" s="499" t="e">
        <f>AM114*AB103*$F$86</f>
        <v>#N/A</v>
      </c>
      <c r="AC155" s="305"/>
      <c r="AD155" s="305"/>
      <c r="AE155" s="305"/>
      <c r="AF155" s="305"/>
      <c r="AG155" s="305"/>
      <c r="AH155" s="305"/>
      <c r="AI155" s="305"/>
      <c r="AQ155" s="307"/>
      <c r="AR155" s="307"/>
      <c r="AS155" s="307"/>
      <c r="AT155" s="609"/>
      <c r="AU155" s="305"/>
      <c r="AV155" s="495" t="s">
        <v>17325</v>
      </c>
      <c r="AW155" s="305"/>
      <c r="AX155" s="499" t="e">
        <f>BI114*AX103*$F$86</f>
        <v>#N/A</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1.2E-2</v>
      </c>
      <c r="X156" s="609"/>
      <c r="Y156" s="305"/>
      <c r="Z156" s="495" t="s">
        <v>17326</v>
      </c>
      <c r="AA156" s="305"/>
      <c r="AB156" s="499">
        <f>$F$82*AB103</f>
        <v>0.12</v>
      </c>
      <c r="AC156" s="305"/>
      <c r="AD156" s="305"/>
      <c r="AE156" s="305"/>
      <c r="AF156" s="305"/>
      <c r="AG156" s="305"/>
      <c r="AH156" s="305"/>
      <c r="AI156" s="305"/>
      <c r="AQ156" s="307"/>
      <c r="AR156" s="307"/>
      <c r="AS156" s="307"/>
      <c r="AT156" s="609"/>
      <c r="AU156" s="305"/>
      <c r="AV156" s="495" t="s">
        <v>17326</v>
      </c>
      <c r="AW156" s="305"/>
      <c r="AX156" s="499">
        <f>$F$82*AX103</f>
        <v>0.12</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17943</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t="str">
        <f>Sprache!D187</f>
        <v>Ausstellmarkise</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0</v>
      </c>
      <c r="G169" s="307"/>
      <c r="J169" s="343" t="s">
        <v>17415</v>
      </c>
      <c r="K169" s="344" t="s">
        <v>17416</v>
      </c>
      <c r="L169" s="344" t="s">
        <v>17382</v>
      </c>
      <c r="M169" s="345"/>
      <c r="N169" s="305"/>
      <c r="O169" s="307"/>
      <c r="P169" s="527" t="str">
        <f>Sprache!D188</f>
        <v>Senkrechtmarkise</v>
      </c>
      <c r="X169" s="609"/>
      <c r="Y169" s="305"/>
      <c r="Z169" s="305"/>
      <c r="AA169" s="305"/>
      <c r="AB169" s="517">
        <f>Nachweisblatt_Raum.2!O60</f>
        <v>0</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0</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43">IF($I$166=$X$80,L170,K170)</f>
        <v>1</v>
      </c>
      <c r="O170" s="307"/>
      <c r="P170" s="527" t="str">
        <f>Sprache!D189</f>
        <v>Horizontalmarkise</v>
      </c>
      <c r="X170" s="609"/>
      <c r="Y170" s="305"/>
      <c r="Z170" s="305"/>
      <c r="AA170" s="305"/>
      <c r="AB170" s="518" t="e">
        <f>AV91</f>
        <v>#N/A</v>
      </c>
      <c r="AC170" s="307" t="s">
        <v>356</v>
      </c>
      <c r="AD170" s="305"/>
      <c r="AE170" s="305"/>
      <c r="AF170" s="346">
        <v>32.5</v>
      </c>
      <c r="AG170" s="347">
        <v>1</v>
      </c>
      <c r="AH170" s="519">
        <f>AG170+1</f>
        <v>2</v>
      </c>
      <c r="AI170" s="520">
        <f t="shared" ref="AI170:AI175" si="44">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45">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46">K171+1</f>
        <v>3</v>
      </c>
      <c r="M171" s="520">
        <f t="shared" si="43"/>
        <v>2</v>
      </c>
      <c r="O171" s="307"/>
      <c r="P171" s="527" t="str">
        <f>Sprache!D190</f>
        <v>Fallarmmarkise</v>
      </c>
      <c r="X171" s="609"/>
      <c r="Y171" s="305"/>
      <c r="Z171" s="305"/>
      <c r="AA171" s="305"/>
      <c r="AB171" s="399"/>
      <c r="AC171" s="307"/>
      <c r="AD171" s="399"/>
      <c r="AE171" s="305"/>
      <c r="AF171" s="346">
        <v>38.5</v>
      </c>
      <c r="AG171" s="347">
        <v>2</v>
      </c>
      <c r="AH171" s="519">
        <f t="shared" ref="AH171:AH174" si="47">AG171+1</f>
        <v>3</v>
      </c>
      <c r="AI171" s="520">
        <f t="shared" si="44"/>
        <v>2</v>
      </c>
      <c r="AK171" s="307"/>
      <c r="AQ171" s="307"/>
      <c r="AR171" s="307"/>
      <c r="AS171" s="307"/>
      <c r="AT171" s="609"/>
      <c r="AU171" s="305"/>
      <c r="AV171" s="305"/>
      <c r="AW171" s="305"/>
      <c r="AX171" s="399"/>
      <c r="AY171" s="307"/>
      <c r="AZ171" s="399"/>
      <c r="BA171" s="305"/>
      <c r="BB171" s="346">
        <v>38.5</v>
      </c>
      <c r="BC171" s="347">
        <v>2</v>
      </c>
      <c r="BD171" s="519">
        <f t="shared" ref="BD171:BD174" si="48">BC171+1</f>
        <v>3</v>
      </c>
      <c r="BE171" s="520">
        <f t="shared" si="45"/>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46"/>
        <v>4</v>
      </c>
      <c r="M172" s="520">
        <f t="shared" si="43"/>
        <v>3</v>
      </c>
      <c r="O172" s="307"/>
      <c r="P172" s="527" t="str">
        <f>Sprache!D191</f>
        <v>Lamellenstoren</v>
      </c>
      <c r="X172" s="609"/>
      <c r="AA172" s="305"/>
      <c r="AB172" s="521" t="e">
        <f>AW91</f>
        <v>#N/A</v>
      </c>
      <c r="AC172" s="312" t="s">
        <v>311</v>
      </c>
      <c r="AD172" s="307"/>
      <c r="AE172" s="305"/>
      <c r="AF172" s="346">
        <v>46</v>
      </c>
      <c r="AG172" s="347">
        <v>3</v>
      </c>
      <c r="AH172" s="519">
        <f t="shared" si="47"/>
        <v>4</v>
      </c>
      <c r="AI172" s="520">
        <f t="shared" si="44"/>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48"/>
        <v>4</v>
      </c>
      <c r="BE172" s="520">
        <f t="shared" si="45"/>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46"/>
        <v>5</v>
      </c>
      <c r="M173" s="520">
        <f t="shared" si="43"/>
        <v>4</v>
      </c>
      <c r="O173" s="307"/>
      <c r="P173" s="527" t="str">
        <f>Sprache!D192</f>
        <v>Rollladen</v>
      </c>
      <c r="X173" s="609"/>
      <c r="Y173" s="305"/>
      <c r="Z173" s="305"/>
      <c r="AA173" s="305"/>
      <c r="AB173" s="399"/>
      <c r="AC173" s="307"/>
      <c r="AD173" s="399"/>
      <c r="AE173" s="305"/>
      <c r="AF173" s="346">
        <v>60</v>
      </c>
      <c r="AG173" s="347">
        <v>4</v>
      </c>
      <c r="AH173" s="519">
        <f t="shared" si="47"/>
        <v>5</v>
      </c>
      <c r="AI173" s="520">
        <f t="shared" si="44"/>
        <v>4</v>
      </c>
      <c r="AK173" s="307"/>
      <c r="AL173" s="515"/>
      <c r="AQ173" s="307"/>
      <c r="AR173" s="307"/>
      <c r="AS173" s="307"/>
      <c r="AT173" s="609"/>
      <c r="AU173" s="305"/>
      <c r="AV173" s="305"/>
      <c r="AW173" s="305"/>
      <c r="AX173" s="399"/>
      <c r="AY173" s="307"/>
      <c r="AZ173" s="399"/>
      <c r="BA173" s="305"/>
      <c r="BB173" s="346">
        <v>60</v>
      </c>
      <c r="BC173" s="347">
        <v>4</v>
      </c>
      <c r="BD173" s="519">
        <f t="shared" si="48"/>
        <v>5</v>
      </c>
      <c r="BE173" s="520">
        <f t="shared" si="45"/>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46"/>
        <v>6</v>
      </c>
      <c r="M174" s="520">
        <f t="shared" si="43"/>
        <v>5</v>
      </c>
      <c r="O174" s="307"/>
      <c r="P174" s="527" t="str">
        <f>Sprache!D193</f>
        <v>Fensterladen</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47"/>
        <v>6</v>
      </c>
      <c r="AI174" s="520">
        <f t="shared" si="44"/>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48"/>
        <v>6</v>
      </c>
      <c r="BE174" s="520">
        <f t="shared" si="45"/>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Schiebeladen</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44"/>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45"/>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kein Sonnenschutz</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Mindestens die empfohlene Windwiderstandsklasse wird umgesetzt.</v>
      </c>
      <c r="G177" s="307"/>
      <c r="H177" s="399"/>
      <c r="K177" s="307"/>
      <c r="M177" s="410">
        <f>Nachweisblatt_Raum.1!L66</f>
        <v>0</v>
      </c>
      <c r="N177" s="465">
        <f>IF(M177=$X$80,1,0)</f>
        <v>0</v>
      </c>
      <c r="O177" s="307"/>
      <c r="P177" s="527" t="str">
        <f>Sprache!D196</f>
        <v>andere ( &gt; Bemerkungen)</v>
      </c>
      <c r="X177" s="609"/>
      <c r="Y177" s="305"/>
      <c r="Z177" s="305"/>
      <c r="AA177" s="305"/>
      <c r="AB177" s="408" t="str">
        <f>Sprache!D116</f>
        <v>Mindestens die empfohlene Windwiderstandsklasse wird umgesetzt.</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Mindestens die empfohlene Windwiderstandsklasse wird umgesetzt.</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Ein externer Nachweis mit niedrigerer Windwiderstandsklasse und/oder Sonnenschutzautomatisierung wird geführt.</v>
      </c>
      <c r="G178" s="307"/>
      <c r="H178" s="399"/>
      <c r="K178" s="307"/>
      <c r="M178" s="410">
        <f>Nachweisblatt_Raum.1!L67</f>
        <v>0</v>
      </c>
      <c r="N178" s="465">
        <f>IF(M178=$X$80,1,0)</f>
        <v>0</v>
      </c>
      <c r="O178" s="307"/>
      <c r="X178" s="609"/>
      <c r="Y178" s="305"/>
      <c r="Z178" s="305"/>
      <c r="AA178" s="305"/>
      <c r="AB178" s="408" t="str">
        <f>Sprache!D119</f>
        <v>Ein externer Nachweis mit niedrigerer Windwiderstandsklasse und/oder Sonnenschutzautomatisierung wird geführt.</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Ein externer Nachweis mit niedrigerer Windwiderstandsklasse und/oder Sonnenschutzautomatisierung wird geführt.</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17944</v>
      </c>
      <c r="G179" s="307"/>
      <c r="H179" s="399"/>
      <c r="K179" s="307"/>
      <c r="N179" s="465" t="e">
        <f>IF(AND(F166=X80,F174&lt;=L24),1,0)</f>
        <v>#N/A</v>
      </c>
      <c r="O179" s="307"/>
      <c r="X179" s="609"/>
      <c r="Y179" s="305"/>
      <c r="Z179" s="305"/>
      <c r="AA179" s="305"/>
      <c r="AB179" s="721" t="s">
        <v>17944</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17944</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f>IF(AND(E122=0,R115=0),1,0)</f>
        <v>0</v>
      </c>
      <c r="F197" s="535">
        <f>IF(F195&lt;J195,J195*E197,IF(F195&gt;K195,K195*E197,F195*E197))</f>
        <v>0</v>
      </c>
      <c r="G197" s="536" t="str">
        <f>IF(AND(OR(F195&lt;F204),Q114&gt;0,E122=0),CONCATENATE(Sprache!D198, TEXT(Q197,"0"), Sprache!D199, TEXT(R197,"0"),Sprache!D200),"")</f>
        <v/>
      </c>
      <c r="H197" s="537"/>
      <c r="I197" s="537"/>
      <c r="J197" s="537"/>
      <c r="K197" s="537"/>
      <c r="L197" s="537"/>
      <c r="M197" s="537"/>
      <c r="N197" s="538"/>
      <c r="O197" s="538"/>
      <c r="P197" s="539"/>
      <c r="Q197" s="540">
        <f>ABS(R225)*100</f>
        <v>100</v>
      </c>
      <c r="R197" s="541">
        <f>ABS(G231)*100</f>
        <v>0</v>
      </c>
      <c r="X197" s="609"/>
      <c r="Y197" s="465"/>
      <c r="Z197" s="465"/>
      <c r="AA197" s="465">
        <f>IF(AND(AA122=0,AN115=0),1,0)</f>
        <v>0</v>
      </c>
      <c r="AB197" s="535">
        <f>IF(AB195&lt;AF195,AF195*AA197,IF(AB195&gt;AG195,AG195*AA197,AB195*AA197))</f>
        <v>0</v>
      </c>
      <c r="AC197" s="536" t="str">
        <f>IF(AND(OR(AB195&lt;AB204),AM114&gt;0,AA122=0),CONCATENATE(Sprache!D198, TEXT(AM197,"0"), Sprache!D199, TEXT(AN197,"0"),Sprache!D200),"")</f>
        <v/>
      </c>
      <c r="AD197" s="537"/>
      <c r="AE197" s="537"/>
      <c r="AF197" s="537"/>
      <c r="AG197" s="537"/>
      <c r="AH197" s="537"/>
      <c r="AI197" s="537"/>
      <c r="AJ197" s="538"/>
      <c r="AK197" s="538"/>
      <c r="AL197" s="539"/>
      <c r="AM197" s="540">
        <f>ABS(AN225)*100</f>
        <v>100</v>
      </c>
      <c r="AN197" s="541">
        <f>ABS(AC231)*100</f>
        <v>0</v>
      </c>
      <c r="AQ197" s="307"/>
      <c r="AR197" s="307"/>
      <c r="AS197" s="307"/>
      <c r="AT197" s="609"/>
      <c r="AU197" s="465"/>
      <c r="AV197" s="465"/>
      <c r="AW197" s="465">
        <f>IF(AND(AW122=0,BK115=0),1,0)</f>
        <v>0</v>
      </c>
      <c r="AX197" s="535">
        <f>IF(AX195&lt;BB195,BB195*AW197,IF(AX195&gt;BC195,BC195*AW197,AX195*AW197))</f>
        <v>0</v>
      </c>
      <c r="AY197" s="536" t="str">
        <f>IF(AND(OR(AX195&lt;AX204),BI114&gt;0,AW122=0),CONCATENATE(Sprache!D198, TEXT(BI197,"0"), Sprache!D199, TEXT(BK197,"0"),Sprache!D200),"")</f>
        <v/>
      </c>
      <c r="AZ197" s="537"/>
      <c r="BA197" s="537"/>
      <c r="BB197" s="537"/>
      <c r="BC197" s="537"/>
      <c r="BD197" s="537"/>
      <c r="BE197" s="537"/>
      <c r="BF197" s="538"/>
      <c r="BG197" s="538"/>
      <c r="BH197" s="539"/>
      <c r="BI197" s="540">
        <f>ABS(BK225)*100</f>
        <v>100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17499</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f>IF(AND(E122=0,Q114&gt;0,F114=0,E206=0,C212=1),F216/$F$224,0)</f>
        <v>0</v>
      </c>
      <c r="H216" s="524">
        <f>MAXA(G226,H226)</f>
        <v>1</v>
      </c>
      <c r="K216" s="305" t="s">
        <v>363</v>
      </c>
      <c r="L216" s="502">
        <f>G216+G219</f>
        <v>0</v>
      </c>
      <c r="M216" s="429">
        <f>F121</f>
        <v>0</v>
      </c>
      <c r="P216" s="306" t="s">
        <v>17351</v>
      </c>
      <c r="X216" s="609"/>
      <c r="Y216" s="551" t="s">
        <v>267</v>
      </c>
      <c r="Z216" s="330"/>
      <c r="AA216" s="330"/>
      <c r="AB216" s="552" t="e">
        <f>AB163*AB187</f>
        <v>#N/A</v>
      </c>
      <c r="AC216" s="553">
        <f>IF(AND(AA122=0,AM114&gt;0,AB114=0,AA206=0,Y212=1),AB216/$AB$224,0)</f>
        <v>0</v>
      </c>
      <c r="AD216" s="524">
        <f>MAXA(AC226,AD226)</f>
        <v>1</v>
      </c>
      <c r="AE216" s="305"/>
      <c r="AF216" s="305"/>
      <c r="AG216" s="305" t="s">
        <v>363</v>
      </c>
      <c r="AH216" s="502">
        <f>AC216+AC219</f>
        <v>0</v>
      </c>
      <c r="AI216" s="429">
        <f>AB121</f>
        <v>0</v>
      </c>
      <c r="AL216" s="306" t="s">
        <v>17351</v>
      </c>
      <c r="AQ216" s="307"/>
      <c r="AR216" s="307"/>
      <c r="AS216" s="307"/>
      <c r="AT216" s="609"/>
      <c r="AU216" s="551" t="s">
        <v>267</v>
      </c>
      <c r="AV216" s="330"/>
      <c r="AW216" s="330"/>
      <c r="AX216" s="552" t="e">
        <f>AX163*AX187</f>
        <v>#N/A</v>
      </c>
      <c r="AY216" s="553">
        <f>IF(AND(AW122=0,BI114&gt;0,AX114=0,AW206=0,AU212=1),AX216/$AX$224,0)</f>
        <v>0</v>
      </c>
      <c r="AZ216" s="524">
        <f>MAXA(AY226,AZ226)</f>
        <v>1</v>
      </c>
      <c r="BA216" s="305"/>
      <c r="BB216" s="305"/>
      <c r="BC216" s="305" t="s">
        <v>363</v>
      </c>
      <c r="BD216" s="502">
        <f>AY216+AY219</f>
        <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f>IF(AND(E122=0,Q114&gt;0,F114=0,E206=0,C212=1),F217/$F$224,0)</f>
        <v>0</v>
      </c>
      <c r="K217" s="305" t="s">
        <v>364</v>
      </c>
      <c r="L217" s="502">
        <f>G217+G220</f>
        <v>0</v>
      </c>
      <c r="M217" s="429">
        <f>J121</f>
        <v>0</v>
      </c>
      <c r="P217" s="410"/>
      <c r="Q217" s="306" t="s">
        <v>17352</v>
      </c>
      <c r="X217" s="609"/>
      <c r="Y217" s="554" t="s">
        <v>268</v>
      </c>
      <c r="Z217" s="305"/>
      <c r="AA217" s="305"/>
      <c r="AB217" s="555" t="e">
        <f>AF163*AF187</f>
        <v>#N/A</v>
      </c>
      <c r="AC217" s="556">
        <f>IF(AND(AA122=0,AM114&gt;0,AB114=0,AA206=0,Y212=1),AB217/$AB$224,0)</f>
        <v>0</v>
      </c>
      <c r="AD217" s="305"/>
      <c r="AE217" s="305"/>
      <c r="AF217" s="305"/>
      <c r="AG217" s="305" t="s">
        <v>364</v>
      </c>
      <c r="AH217" s="502">
        <f>AC217+AC220</f>
        <v>0</v>
      </c>
      <c r="AI217" s="429">
        <f>AF121</f>
        <v>0</v>
      </c>
      <c r="AL217" s="410"/>
      <c r="AM217" s="306" t="s">
        <v>17352</v>
      </c>
      <c r="AQ217" s="307"/>
      <c r="AR217" s="307"/>
      <c r="AS217" s="307"/>
      <c r="AT217" s="609"/>
      <c r="AU217" s="554" t="s">
        <v>268</v>
      </c>
      <c r="AV217" s="305"/>
      <c r="AW217" s="305"/>
      <c r="AX217" s="555" t="e">
        <f>BB163*BB187</f>
        <v>#N/A</v>
      </c>
      <c r="AY217" s="556">
        <f>IF(AND(AW122=0,BI114&gt;0,AX114=0,AW206=0,AU212=1),AX217/$AX$224,0)</f>
        <v>0</v>
      </c>
      <c r="AZ217" s="305"/>
      <c r="BA217" s="305"/>
      <c r="BB217" s="305"/>
      <c r="BC217" s="305" t="s">
        <v>364</v>
      </c>
      <c r="BD217" s="502">
        <f>AY217+AY220</f>
        <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f>IF(AND(E122=0,Q114&gt;0,F114=0,E206=0,C212=1),F218/$F$224,0)</f>
        <v>0</v>
      </c>
      <c r="I218" s="305" t="s">
        <v>391</v>
      </c>
      <c r="K218" s="305" t="s">
        <v>365</v>
      </c>
      <c r="L218" s="502">
        <f>G218+G221</f>
        <v>0</v>
      </c>
      <c r="M218" s="502">
        <f>N121</f>
        <v>0</v>
      </c>
      <c r="P218" s="410"/>
      <c r="Q218" s="306" t="s">
        <v>17353</v>
      </c>
      <c r="X218" s="609"/>
      <c r="Y218" s="557" t="s">
        <v>269</v>
      </c>
      <c r="Z218" s="455"/>
      <c r="AA218" s="455"/>
      <c r="AB218" s="558" t="e">
        <f>AJ163*AJ187</f>
        <v>#N/A</v>
      </c>
      <c r="AC218" s="559">
        <f>IF(AND(AA122=0,AM114&gt;0,AB114=0,AA206=0,Y212=1),AB218/$AB$224,0)</f>
        <v>0</v>
      </c>
      <c r="AD218" s="305"/>
      <c r="AE218" s="305" t="s">
        <v>391</v>
      </c>
      <c r="AF218" s="305"/>
      <c r="AG218" s="305" t="s">
        <v>365</v>
      </c>
      <c r="AH218" s="502">
        <f>AC218+AC221</f>
        <v>0</v>
      </c>
      <c r="AI218" s="502">
        <f>AJ121</f>
        <v>0</v>
      </c>
      <c r="AL218" s="410"/>
      <c r="AM218" s="306" t="s">
        <v>17353</v>
      </c>
      <c r="AQ218" s="307"/>
      <c r="AR218" s="307"/>
      <c r="AS218" s="307"/>
      <c r="AT218" s="609"/>
      <c r="AU218" s="557" t="s">
        <v>269</v>
      </c>
      <c r="AV218" s="455"/>
      <c r="AW218" s="455"/>
      <c r="AX218" s="558" t="e">
        <f>BF163*BF187</f>
        <v>#N/A</v>
      </c>
      <c r="AY218" s="559">
        <f>IF(AND(AW122=0,BI114&gt;0,AX114=0,AW206=0,AU212=1),AX218/$AX$224,0)</f>
        <v>0</v>
      </c>
      <c r="AZ218" s="305"/>
      <c r="BA218" s="305" t="s">
        <v>391</v>
      </c>
      <c r="BB218" s="305"/>
      <c r="BC218" s="305" t="s">
        <v>365</v>
      </c>
      <c r="BD218" s="502">
        <f>AY218+AY221</f>
        <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f>IF(AND(E122=0,Q114&gt;0,F114=0,E206=0,C212=1),F219/$F$224,0)</f>
        <v>0</v>
      </c>
      <c r="I219" s="397" t="e">
        <f>SUM(F219:F221)</f>
        <v>#N/A</v>
      </c>
      <c r="Q219" s="306" t="s">
        <v>17354</v>
      </c>
      <c r="X219" s="609"/>
      <c r="Y219" s="551" t="s">
        <v>270</v>
      </c>
      <c r="Z219" s="330"/>
      <c r="AA219" s="330"/>
      <c r="AB219" s="552" t="e">
        <f>AB202*AB146</f>
        <v>#N/A</v>
      </c>
      <c r="AC219" s="553">
        <f>IF(AND(AA122=0,AM114&gt;0,AB114=0,AA206=0,Y212=1),AB219/$AB$224,0)</f>
        <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f>IF(AND(AW122=0,BI114&gt;0,AX114=0,AW206=0,AU212=1),AX219/$AX$224,0)</f>
        <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f>IF(AND(E122=0,Q114&gt;0,F114=0,E206=0,C212=1),F220/$F$224,0)</f>
        <v>0</v>
      </c>
      <c r="Q220" s="306" t="s">
        <v>17398</v>
      </c>
      <c r="W220" s="317"/>
      <c r="X220" s="609"/>
      <c r="Y220" s="554" t="s">
        <v>271</v>
      </c>
      <c r="Z220" s="305"/>
      <c r="AA220" s="305"/>
      <c r="AB220" s="555" t="e">
        <f>AF202*AF146</f>
        <v>#N/A</v>
      </c>
      <c r="AC220" s="556">
        <f>IF(AND(AA122=0,AM114&gt;0,AB114=0,AA206=0,Y212=1),AB220/$AB$224,0)</f>
        <v>0</v>
      </c>
      <c r="AD220" s="305"/>
      <c r="AE220" s="305"/>
      <c r="AF220" s="305"/>
      <c r="AG220" s="305"/>
      <c r="AH220" s="305"/>
      <c r="AI220" s="305"/>
      <c r="AM220" s="306" t="s">
        <v>17398</v>
      </c>
      <c r="AQ220" s="307"/>
      <c r="AR220" s="307"/>
      <c r="AS220" s="317"/>
      <c r="AT220" s="609"/>
      <c r="AU220" s="554" t="s">
        <v>271</v>
      </c>
      <c r="AV220" s="305"/>
      <c r="AW220" s="305"/>
      <c r="AX220" s="555" t="e">
        <f>BB202*BB146</f>
        <v>#N/A</v>
      </c>
      <c r="AY220" s="556">
        <f>IF(AND(AW122=0,BI114&gt;0,AX114=0,AW206=0,AU212=1),AX220/$AX$224,0)</f>
        <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f>IF(AND(E122=0,Q114&gt;0,F114=0,E206=0,C212=1),F221/$F$224,0)</f>
        <v>0</v>
      </c>
      <c r="Q221" s="306" t="s">
        <v>17399</v>
      </c>
      <c r="W221" s="317"/>
      <c r="X221" s="609"/>
      <c r="Y221" s="557" t="s">
        <v>272</v>
      </c>
      <c r="Z221" s="455"/>
      <c r="AA221" s="455"/>
      <c r="AB221" s="558" t="e">
        <f>AJ202*AJ146</f>
        <v>#N/A</v>
      </c>
      <c r="AC221" s="559">
        <f>IF(AND(AA122=0,AM114&gt;0,AB114=0,AA206=0,Y212=1),AB221/$AB$224,0)</f>
        <v>0</v>
      </c>
      <c r="AD221" s="305"/>
      <c r="AE221" s="305"/>
      <c r="AF221" s="305"/>
      <c r="AG221" s="305"/>
      <c r="AH221" s="305"/>
      <c r="AI221" s="305"/>
      <c r="AM221" s="306" t="s">
        <v>17399</v>
      </c>
      <c r="AQ221" s="307"/>
      <c r="AR221" s="307"/>
      <c r="AS221" s="317"/>
      <c r="AT221" s="609"/>
      <c r="AU221" s="557" t="s">
        <v>272</v>
      </c>
      <c r="AV221" s="455"/>
      <c r="AW221" s="455"/>
      <c r="AX221" s="558" t="e">
        <f>BF202*BF146</f>
        <v>#N/A</v>
      </c>
      <c r="AY221" s="559">
        <f>IF(AND(AW122=0,BI114&gt;0,AX114=0,AW206=0,AU212=1),AX221/$AX$224,0)</f>
        <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f>SUM(G216:G221)</f>
        <v>0</v>
      </c>
      <c r="I222" s="410"/>
      <c r="Q222" s="306" t="s">
        <v>17500</v>
      </c>
      <c r="X222" s="609"/>
      <c r="Y222" s="510" t="s">
        <v>273</v>
      </c>
      <c r="Z222" s="514"/>
      <c r="AA222" s="514"/>
      <c r="AB222" s="560" t="e">
        <f>SUM(AB216:AB221)</f>
        <v>#N/A</v>
      </c>
      <c r="AC222" s="561">
        <f>SUM(AC216:AC221)</f>
        <v>0</v>
      </c>
      <c r="AD222" s="305"/>
      <c r="AE222" s="410"/>
      <c r="AF222" s="305"/>
      <c r="AG222" s="305"/>
      <c r="AH222" s="305"/>
      <c r="AI222" s="305"/>
      <c r="AM222" s="306" t="s">
        <v>17500</v>
      </c>
      <c r="AQ222" s="307"/>
      <c r="AR222" s="307"/>
      <c r="AS222" s="307"/>
      <c r="AT222" s="609"/>
      <c r="AU222" s="510" t="s">
        <v>273</v>
      </c>
      <c r="AV222" s="514"/>
      <c r="AW222" s="514"/>
      <c r="AX222" s="560" t="e">
        <f>SUM(AX216:AX221)</f>
        <v>#N/A</v>
      </c>
      <c r="AY222" s="561">
        <f>SUM(AY216:AY221)</f>
        <v>0</v>
      </c>
      <c r="AZ222" s="305"/>
      <c r="BA222" s="410"/>
      <c r="BB222" s="305"/>
      <c r="BC222" s="305"/>
      <c r="BD222" s="305"/>
      <c r="BE222" s="305"/>
      <c r="BF222" s="306"/>
      <c r="BG222" s="306"/>
      <c r="BH222" s="306"/>
      <c r="BI222" s="306" t="s">
        <v>17500</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#N/A</v>
      </c>
      <c r="Q225" s="306" t="s">
        <v>175</v>
      </c>
      <c r="R225" s="306">
        <f>1-G222</f>
        <v>1</v>
      </c>
      <c r="X225" s="609"/>
      <c r="Y225" s="305"/>
      <c r="Z225" s="305"/>
      <c r="AA225" s="305"/>
      <c r="AB225" s="305"/>
      <c r="AC225" s="305"/>
      <c r="AD225" s="305"/>
      <c r="AE225" s="305"/>
      <c r="AF225" s="305"/>
      <c r="AG225" s="305"/>
      <c r="AH225" s="305"/>
      <c r="AI225" s="305"/>
      <c r="AL225" s="468" t="e">
        <f>IF(AND(AC222&lt;=1,AJ180=1,AM114&gt;0,AB122=0,AF122=0,AJ122=0,AB114=0,AA206=0,Y212=1),X80,X81)</f>
        <v>#N/A</v>
      </c>
      <c r="AM225" s="306" t="s">
        <v>175</v>
      </c>
      <c r="AN225" s="306">
        <f>1-AC222</f>
        <v>1</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#N/A</v>
      </c>
      <c r="BI225" s="306" t="s">
        <v>175</v>
      </c>
      <c r="BJ225" s="306"/>
      <c r="BK225" s="306">
        <f>1-AY222</f>
        <v>1</v>
      </c>
      <c r="BL225" s="306"/>
      <c r="BM225" s="306"/>
      <c r="BN225" s="306"/>
      <c r="BO225" s="306"/>
      <c r="BP225" s="306"/>
      <c r="BT225" s="609"/>
    </row>
    <row r="226" spans="2:72" ht="13.5" thickBot="1" x14ac:dyDescent="0.25">
      <c r="B226" s="307" t="s">
        <v>17338</v>
      </c>
      <c r="C226" s="410"/>
      <c r="F226" s="410" t="e">
        <f>F155</f>
        <v>#N/A</v>
      </c>
      <c r="G226" s="305">
        <v>1</v>
      </c>
      <c r="H226" s="524">
        <f>IF(OR(Q114=0,SUM(F131,J131,N131)=0,SUM(F122,J122,N122)&gt;0,F114&gt;0,E206=1,C212=0),0,1-G231)</f>
        <v>0</v>
      </c>
      <c r="P226" s="397"/>
      <c r="X226" s="609"/>
      <c r="Y226" s="410"/>
      <c r="Z226" s="305"/>
      <c r="AA226" s="305"/>
      <c r="AB226" s="410" t="e">
        <f>AB155</f>
        <v>#N/A</v>
      </c>
      <c r="AC226" s="305">
        <v>1</v>
      </c>
      <c r="AD226" s="524">
        <f>IF(OR(AM114=0,SUM(AB131,AF131,AJ131)=0,SUM(AB122,AF122,AJ122)&gt;0,AB114&gt;0,AA206=1,Y212=0),0,1-AC231)</f>
        <v>0</v>
      </c>
      <c r="AE226" s="305"/>
      <c r="AF226" s="305"/>
      <c r="AG226" s="305"/>
      <c r="AH226" s="305"/>
      <c r="AI226" s="305"/>
      <c r="AL226" s="397"/>
      <c r="AQ226" s="307"/>
      <c r="AR226" s="307"/>
      <c r="AS226" s="307"/>
      <c r="AT226" s="609"/>
      <c r="AU226" s="410"/>
      <c r="AV226" s="305"/>
      <c r="AW226" s="305"/>
      <c r="AX226" s="410" t="e">
        <f>AX155</f>
        <v>#N/A</v>
      </c>
      <c r="AY226" s="305">
        <v>1</v>
      </c>
      <c r="AZ226" s="524">
        <f>IF(OR(BI114=0,SUM(AX131,BB131,BF131)=0,SUM(AX122,BB122,BF122)&gt;0,AX114&gt;0,AW206=1,AU212=0),0,1-AY231)</f>
        <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f>Q114</f>
        <v>0</v>
      </c>
      <c r="G230" s="410"/>
      <c r="H230" s="410"/>
      <c r="P230" s="397"/>
      <c r="X230" s="609"/>
      <c r="Y230" s="410" t="s">
        <v>281</v>
      </c>
      <c r="Z230" s="305"/>
      <c r="AA230" s="305"/>
      <c r="AB230" s="563">
        <f>AM114</f>
        <v>0</v>
      </c>
      <c r="AC230" s="410"/>
      <c r="AD230" s="410"/>
      <c r="AE230" s="305"/>
      <c r="AF230" s="305"/>
      <c r="AG230" s="305"/>
      <c r="AH230" s="305"/>
      <c r="AI230" s="305"/>
      <c r="AL230" s="397"/>
      <c r="AQ230" s="307"/>
      <c r="AR230" s="307"/>
      <c r="AS230" s="307"/>
      <c r="AT230" s="609"/>
      <c r="AU230" s="410" t="s">
        <v>281</v>
      </c>
      <c r="AV230" s="305"/>
      <c r="AW230" s="305"/>
      <c r="AX230" s="563">
        <f>BI114</f>
        <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#N/A</v>
      </c>
      <c r="G231" s="429">
        <f>IFERROR((F231/F230)-1,0)</f>
        <v>0</v>
      </c>
      <c r="P231" s="397"/>
      <c r="X231" s="609"/>
      <c r="Y231" s="410" t="s">
        <v>348</v>
      </c>
      <c r="Z231" s="305"/>
      <c r="AA231" s="305"/>
      <c r="AB231" s="427" t="e">
        <f>AB230+AB229</f>
        <v>#N/A</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#N/A</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0"/>
      <c r="E252" s="410" t="s">
        <v>18129</v>
      </c>
      <c r="AQ252" s="306" t="s">
        <v>18171</v>
      </c>
      <c r="AR252" s="310" t="s">
        <v>18172</v>
      </c>
      <c r="AV252" s="306" t="s">
        <v>18196</v>
      </c>
    </row>
    <row r="253" spans="1:72" x14ac:dyDescent="0.2">
      <c r="N253" s="312" t="s">
        <v>17436</v>
      </c>
      <c r="AQ253" s="306" t="s">
        <v>18177</v>
      </c>
      <c r="AR253" s="310" t="s">
        <v>18173</v>
      </c>
      <c r="AV253" s="306" t="s">
        <v>18196</v>
      </c>
    </row>
    <row r="254" spans="1:72" x14ac:dyDescent="0.2">
      <c r="D254" s="928" t="s">
        <v>17346</v>
      </c>
      <c r="E254" s="928"/>
      <c r="F254" s="577">
        <f>2/3*G254</f>
        <v>0.66666666666666663</v>
      </c>
      <c r="G254" s="577">
        <v>1</v>
      </c>
      <c r="H254" s="577">
        <v>1.25</v>
      </c>
      <c r="I254" s="577">
        <v>2</v>
      </c>
      <c r="J254" s="577">
        <v>9</v>
      </c>
      <c r="K254" s="577">
        <v>160</v>
      </c>
      <c r="N254" s="305"/>
      <c r="V254" s="312"/>
      <c r="AR254" s="310" t="s">
        <v>18174</v>
      </c>
      <c r="AV254" s="306" t="s">
        <v>18195</v>
      </c>
    </row>
    <row r="255" spans="1:72" x14ac:dyDescent="0.2">
      <c r="B255" s="307" t="s">
        <v>80</v>
      </c>
      <c r="D255" s="564" t="s">
        <v>17344</v>
      </c>
      <c r="E255" s="564" t="s">
        <v>17345</v>
      </c>
      <c r="F255" s="564" t="str">
        <f>Sprache!D201</f>
        <v>Fensterlüftung Tag</v>
      </c>
      <c r="G255" s="564" t="str">
        <f>Sprache!D202</f>
        <v>Fensterlüftung Tag&amp;Nacht</v>
      </c>
      <c r="H255" s="564" t="str">
        <f>Sprache!D203</f>
        <v>Fensterquerlüftung Tag&amp;Nacht</v>
      </c>
      <c r="I255" s="305" t="str">
        <f>Sprache!D208</f>
        <v>Fensterlüftung Tag &amp; mech.Lüftung Nacht</v>
      </c>
      <c r="J255" s="564" t="str">
        <f>Sprache!D204</f>
        <v>mech.Lüftung (inkl. Nacht) mit Sommer Bypass</v>
      </c>
      <c r="K255" s="305" t="str">
        <f>Sprache!D205</f>
        <v>FBK-FreeCooling&amp;mech.Lüftung mit Sommerbypass (inkl. Nacht)</v>
      </c>
      <c r="L255" s="305" t="str">
        <f>Sprache!D206</f>
        <v>FBK-FreeCooling &amp; Fensterlüftung</v>
      </c>
      <c r="M255" s="305" t="str">
        <f>Sprache!D207</f>
        <v>aktive Kühlung</v>
      </c>
      <c r="N255" s="305"/>
      <c r="O255" s="305"/>
      <c r="S255" s="305" t="s">
        <v>17344</v>
      </c>
      <c r="T255" s="305" t="s">
        <v>17345</v>
      </c>
      <c r="Z255" s="304" t="s">
        <v>276</v>
      </c>
      <c r="AA255" s="306"/>
      <c r="AR255" s="310" t="s">
        <v>18175</v>
      </c>
      <c r="AV255" s="306" t="s">
        <v>18195</v>
      </c>
    </row>
    <row r="256" spans="1:72" x14ac:dyDescent="0.2">
      <c r="A256" s="347">
        <v>5</v>
      </c>
      <c r="B256" s="351" t="s">
        <v>0</v>
      </c>
      <c r="C256" s="772">
        <f t="shared" ref="C256:C295" si="49">((BA36/$L$9)/BX36)/CM36</f>
        <v>225.03143821563307</v>
      </c>
      <c r="D256" s="566">
        <f>1.3/BY36</f>
        <v>1.2621359223300972</v>
      </c>
      <c r="E256" s="364">
        <f>1.13/BZ36</f>
        <v>1.0865384615384615</v>
      </c>
      <c r="F256" s="565">
        <f>C256*D256*$F$254</f>
        <v>189.34684121703754</v>
      </c>
      <c r="G256" s="565">
        <f>C256*E256*$G$254</f>
        <v>244.50531267660131</v>
      </c>
      <c r="H256" s="363">
        <f t="shared" ref="H256:H293" si="50">G256*$H$254</f>
        <v>305.63164084575163</v>
      </c>
      <c r="I256" s="402">
        <f>F256</f>
        <v>189.34684121703754</v>
      </c>
      <c r="J256" s="567">
        <f t="shared" ref="J256:J295" si="51">G256/$J$254</f>
        <v>27.167256964066812</v>
      </c>
      <c r="K256" s="519">
        <f t="shared" ref="K256:K295" si="52">$K$254/$L$10</f>
        <v>160</v>
      </c>
      <c r="L256" s="565">
        <f t="shared" ref="L256:L295" si="53">K256+(G256-F256)</f>
        <v>215.15847145956377</v>
      </c>
      <c r="M256" s="347">
        <v>100000</v>
      </c>
      <c r="N256" s="417"/>
      <c r="O256" s="305">
        <f t="shared" ref="O256:O295" si="54">G256/$G$259</f>
        <v>5.2518686865543023</v>
      </c>
      <c r="P256" s="338" t="s">
        <v>17507</v>
      </c>
      <c r="Q256" s="338" t="s">
        <v>17508</v>
      </c>
      <c r="S256" s="406">
        <v>1.3</v>
      </c>
      <c r="T256" s="403">
        <v>1.1299999999999999</v>
      </c>
      <c r="Z256" s="307" t="s">
        <v>17441</v>
      </c>
      <c r="AA256" s="306"/>
      <c r="AK256" s="307" t="s">
        <v>18170</v>
      </c>
      <c r="AR256" s="310" t="s">
        <v>18176</v>
      </c>
      <c r="AV256" s="306" t="s">
        <v>18195</v>
      </c>
    </row>
    <row r="257" spans="1:48" x14ac:dyDescent="0.2">
      <c r="A257" s="347">
        <v>3</v>
      </c>
      <c r="B257" s="351" t="s">
        <v>2</v>
      </c>
      <c r="C257" s="772">
        <f t="shared" si="49"/>
        <v>113.94756874326096</v>
      </c>
      <c r="D257" s="566">
        <f>1/BY37</f>
        <v>0.35087719298245612</v>
      </c>
      <c r="E257" s="373">
        <f>1.12/BZ37</f>
        <v>0.52093023255813964</v>
      </c>
      <c r="F257" s="565">
        <f>C257*D257*$F$254</f>
        <v>26.654402045207238</v>
      </c>
      <c r="G257" s="565">
        <f t="shared" ref="G257:G294" si="55">C257*E257*$G$254</f>
        <v>59.358733484861531</v>
      </c>
      <c r="H257" s="363">
        <f t="shared" si="50"/>
        <v>74.198416856076918</v>
      </c>
      <c r="I257" s="402">
        <f t="shared" ref="I257:I295" si="56">F257</f>
        <v>26.654402045207238</v>
      </c>
      <c r="J257" s="567">
        <f t="shared" si="51"/>
        <v>6.5954148316512811</v>
      </c>
      <c r="K257" s="519">
        <f t="shared" si="52"/>
        <v>160</v>
      </c>
      <c r="L257" s="565">
        <f t="shared" si="53"/>
        <v>192.70433143965431</v>
      </c>
      <c r="M257" s="347">
        <v>100000</v>
      </c>
      <c r="N257" s="305"/>
      <c r="O257" s="305">
        <f t="shared" si="54"/>
        <v>1.2749999999999997</v>
      </c>
      <c r="P257" s="403"/>
      <c r="Q257" s="454"/>
      <c r="S257" s="406">
        <v>1</v>
      </c>
      <c r="T257" s="403">
        <v>1</v>
      </c>
      <c r="Z257" s="306"/>
      <c r="AA257" s="306"/>
      <c r="AR257" s="310" t="s">
        <v>18178</v>
      </c>
      <c r="AV257" s="306" t="s">
        <v>18195</v>
      </c>
    </row>
    <row r="258" spans="1:48" x14ac:dyDescent="0.2">
      <c r="A258" s="564">
        <v>3</v>
      </c>
      <c r="B258" s="624" t="s">
        <v>4</v>
      </c>
      <c r="C258" s="772">
        <f t="shared" si="49"/>
        <v>113.94756874326096</v>
      </c>
      <c r="D258" s="626">
        <f>1/BY38</f>
        <v>0.35087719298245612</v>
      </c>
      <c r="E258" s="373">
        <f>1.12/BZ38</f>
        <v>0.52093023255813964</v>
      </c>
      <c r="F258" s="625">
        <f>C258*D258*$F$254</f>
        <v>26.654402045207238</v>
      </c>
      <c r="G258" s="625">
        <f t="shared" si="55"/>
        <v>59.358733484861531</v>
      </c>
      <c r="H258" s="363">
        <f t="shared" si="50"/>
        <v>74.198416856076918</v>
      </c>
      <c r="I258" s="402">
        <f t="shared" si="56"/>
        <v>26.654402045207238</v>
      </c>
      <c r="J258" s="628">
        <f t="shared" si="51"/>
        <v>6.5954148316512811</v>
      </c>
      <c r="K258" s="629">
        <f t="shared" si="52"/>
        <v>160</v>
      </c>
      <c r="L258" s="625">
        <f t="shared" si="53"/>
        <v>192.70433143965431</v>
      </c>
      <c r="M258" s="564">
        <v>100000</v>
      </c>
      <c r="N258" s="305"/>
      <c r="O258" s="305">
        <f t="shared" si="54"/>
        <v>1.2749999999999997</v>
      </c>
      <c r="P258" s="403"/>
      <c r="Q258" s="454"/>
      <c r="S258" s="406">
        <v>1</v>
      </c>
      <c r="T258" s="403">
        <v>1</v>
      </c>
      <c r="Z258" s="924" t="s">
        <v>277</v>
      </c>
      <c r="AA258" s="925"/>
      <c r="AB258" s="347" t="s">
        <v>278</v>
      </c>
      <c r="AC258" s="347" t="s">
        <v>279</v>
      </c>
      <c r="AD258" s="356" t="s">
        <v>288</v>
      </c>
      <c r="AE258" s="356" t="s">
        <v>289</v>
      </c>
      <c r="AF258" s="306" t="s">
        <v>18095</v>
      </c>
      <c r="AK258" s="924" t="s">
        <v>277</v>
      </c>
      <c r="AL258" s="925"/>
      <c r="AM258" s="347" t="s">
        <v>278</v>
      </c>
      <c r="AN258" s="347" t="s">
        <v>279</v>
      </c>
      <c r="AO258" s="356" t="s">
        <v>288</v>
      </c>
      <c r="AP258" s="356" t="s">
        <v>289</v>
      </c>
      <c r="AR258" s="310" t="s">
        <v>18179</v>
      </c>
      <c r="AV258" s="306" t="s">
        <v>18195</v>
      </c>
    </row>
    <row r="259" spans="1:48" x14ac:dyDescent="0.2">
      <c r="A259" s="347">
        <v>3</v>
      </c>
      <c r="B259" s="351" t="s">
        <v>6</v>
      </c>
      <c r="C259" s="772">
        <f t="shared" si="49"/>
        <v>89.370642151577229</v>
      </c>
      <c r="D259" s="566">
        <f>1/BY39</f>
        <v>0.35087719298245612</v>
      </c>
      <c r="E259" s="373">
        <f>1.12/BZ39</f>
        <v>0.52093023255813964</v>
      </c>
      <c r="F259" s="565">
        <f t="shared" ref="F259:F294" si="57">C259*D259*$F$254</f>
        <v>20.905413368789993</v>
      </c>
      <c r="G259" s="565">
        <f t="shared" si="55"/>
        <v>46.555869399891407</v>
      </c>
      <c r="H259" s="363">
        <f t="shared" si="50"/>
        <v>58.194836749864258</v>
      </c>
      <c r="I259" s="402">
        <f t="shared" si="56"/>
        <v>20.905413368789993</v>
      </c>
      <c r="J259" s="567">
        <f t="shared" si="51"/>
        <v>5.1728743777657122</v>
      </c>
      <c r="K259" s="519">
        <f t="shared" si="52"/>
        <v>160</v>
      </c>
      <c r="L259" s="565">
        <f t="shared" si="53"/>
        <v>185.65045603110141</v>
      </c>
      <c r="M259" s="347">
        <v>100000</v>
      </c>
      <c r="N259" s="478"/>
      <c r="O259" s="372">
        <f t="shared" si="54"/>
        <v>1</v>
      </c>
      <c r="P259" s="403">
        <v>1</v>
      </c>
      <c r="Q259" s="403">
        <v>1</v>
      </c>
      <c r="S259" s="406">
        <v>1</v>
      </c>
      <c r="T259" s="403">
        <v>1</v>
      </c>
      <c r="Z259" s="568" t="str">
        <f>Sprache!D256</f>
        <v>MFH (SIA 2024:2015)</v>
      </c>
      <c r="AA259" s="347"/>
      <c r="AB259" s="347">
        <v>1.1000000000000001</v>
      </c>
      <c r="AC259" s="347">
        <v>84</v>
      </c>
      <c r="AD259" s="356">
        <v>1</v>
      </c>
      <c r="AE259" s="356">
        <v>0.15</v>
      </c>
      <c r="AF259" s="743">
        <v>0</v>
      </c>
      <c r="AG259" s="568" t="s">
        <v>17454</v>
      </c>
      <c r="AK259" s="568" t="str">
        <f>Z259</f>
        <v>MFH (SIA 2024:2015)</v>
      </c>
      <c r="AL259" s="347"/>
      <c r="AM259" s="347">
        <v>1.01</v>
      </c>
      <c r="AN259" s="347">
        <v>113</v>
      </c>
      <c r="AO259" s="356">
        <v>0.8</v>
      </c>
      <c r="AP259" s="356">
        <v>0.15</v>
      </c>
      <c r="AR259" s="310" t="s">
        <v>18180</v>
      </c>
      <c r="AV259" s="306" t="s">
        <v>18195</v>
      </c>
    </row>
    <row r="260" spans="1:48" x14ac:dyDescent="0.2">
      <c r="A260" s="347">
        <v>4</v>
      </c>
      <c r="B260" s="617" t="s">
        <v>8</v>
      </c>
      <c r="C260" s="772">
        <f t="shared" si="49"/>
        <v>104.80818512182542</v>
      </c>
      <c r="D260" s="649">
        <f>1.03/BY40</f>
        <v>0.69594594594594594</v>
      </c>
      <c r="E260" s="373">
        <f>1.14/BZ40</f>
        <v>0.73548387096774182</v>
      </c>
      <c r="F260" s="565">
        <f t="shared" si="57"/>
        <v>48.627221024991066</v>
      </c>
      <c r="G260" s="565">
        <f t="shared" si="55"/>
        <v>77.084729702503836</v>
      </c>
      <c r="H260" s="363">
        <f t="shared" si="50"/>
        <v>96.355912128129802</v>
      </c>
      <c r="I260" s="402">
        <f t="shared" si="56"/>
        <v>48.627221024991066</v>
      </c>
      <c r="J260" s="567">
        <f t="shared" si="51"/>
        <v>8.5649699669448704</v>
      </c>
      <c r="K260" s="519">
        <f t="shared" si="52"/>
        <v>160</v>
      </c>
      <c r="L260" s="565">
        <f t="shared" si="53"/>
        <v>188.45750867751278</v>
      </c>
      <c r="M260" s="347">
        <v>100000</v>
      </c>
      <c r="N260" s="478"/>
      <c r="O260" s="372">
        <f t="shared" si="54"/>
        <v>1.6557467553743854</v>
      </c>
      <c r="P260" s="403">
        <v>1.1200000000000001</v>
      </c>
      <c r="Q260" s="403">
        <v>1.0900000000000001</v>
      </c>
      <c r="R260" s="317"/>
      <c r="S260" s="406">
        <v>1.04</v>
      </c>
      <c r="T260" s="403">
        <v>1.04</v>
      </c>
      <c r="U260" s="306"/>
      <c r="Z260" s="568" t="str">
        <f>Sprache!D257</f>
        <v>EFH (SIA 2024:2015)</v>
      </c>
      <c r="AA260" s="347"/>
      <c r="AB260" s="347">
        <v>1.2</v>
      </c>
      <c r="AC260" s="347">
        <v>71</v>
      </c>
      <c r="AD260" s="356">
        <v>0.6</v>
      </c>
      <c r="AE260" s="356">
        <v>0.15</v>
      </c>
      <c r="AF260" s="743">
        <v>0</v>
      </c>
      <c r="AG260" s="351" t="s">
        <v>17466</v>
      </c>
      <c r="AK260" s="568" t="str">
        <f t="shared" ref="AK260:AK285" si="58">Z260</f>
        <v>EFH (SIA 2024:2015)</v>
      </c>
      <c r="AL260" s="807"/>
      <c r="AM260" s="807">
        <v>1.02</v>
      </c>
      <c r="AN260" s="807">
        <v>90</v>
      </c>
      <c r="AO260" s="807">
        <v>0.6</v>
      </c>
      <c r="AP260" s="807">
        <v>0.15</v>
      </c>
      <c r="AR260" s="310" t="s">
        <v>18181</v>
      </c>
      <c r="AV260" s="306" t="s">
        <v>18195</v>
      </c>
    </row>
    <row r="261" spans="1:48" x14ac:dyDescent="0.2">
      <c r="A261" s="630">
        <v>3</v>
      </c>
      <c r="B261" s="636" t="s">
        <v>10</v>
      </c>
      <c r="C261" s="772">
        <f t="shared" si="49"/>
        <v>113.94756874326096</v>
      </c>
      <c r="D261" s="632">
        <f>1/BY41</f>
        <v>0.35087719298245612</v>
      </c>
      <c r="E261" s="373">
        <f>1.12/BZ41</f>
        <v>0.52093023255813964</v>
      </c>
      <c r="F261" s="631">
        <f t="shared" si="57"/>
        <v>26.654402045207238</v>
      </c>
      <c r="G261" s="631">
        <f t="shared" si="55"/>
        <v>59.358733484861531</v>
      </c>
      <c r="H261" s="363">
        <f t="shared" si="50"/>
        <v>74.198416856076918</v>
      </c>
      <c r="I261" s="402">
        <f t="shared" si="56"/>
        <v>26.654402045207238</v>
      </c>
      <c r="J261" s="634">
        <f t="shared" si="51"/>
        <v>6.5954148316512811</v>
      </c>
      <c r="K261" s="635">
        <f t="shared" si="52"/>
        <v>160</v>
      </c>
      <c r="L261" s="631">
        <f t="shared" si="53"/>
        <v>192.70433143965431</v>
      </c>
      <c r="M261" s="630">
        <v>100000</v>
      </c>
      <c r="N261" s="305"/>
      <c r="O261" s="305">
        <f t="shared" si="54"/>
        <v>1.2749999999999997</v>
      </c>
      <c r="P261" s="403"/>
      <c r="Q261" s="454"/>
      <c r="R261" s="307"/>
      <c r="S261" s="406">
        <v>1</v>
      </c>
      <c r="T261" s="403">
        <v>1</v>
      </c>
      <c r="U261" s="306"/>
      <c r="Z261" s="568" t="str">
        <f>Sprache!D258</f>
        <v>Hotelzimmer (SIA 2024:2015)</v>
      </c>
      <c r="AA261" s="347"/>
      <c r="AB261" s="347">
        <v>2.1</v>
      </c>
      <c r="AC261" s="347">
        <v>108</v>
      </c>
      <c r="AD261" s="356">
        <v>2.4</v>
      </c>
      <c r="AE261" s="356">
        <v>0.15</v>
      </c>
      <c r="AF261" s="743">
        <v>1</v>
      </c>
      <c r="AG261" s="351" t="s">
        <v>17467</v>
      </c>
      <c r="AK261" s="568" t="str">
        <f t="shared" si="58"/>
        <v>Hotelzimmer (SIA 2024:2015)</v>
      </c>
      <c r="AL261" s="807"/>
      <c r="AM261" s="807">
        <v>2.0099999999999998</v>
      </c>
      <c r="AN261" s="807">
        <v>163</v>
      </c>
      <c r="AO261" s="807">
        <v>1.9</v>
      </c>
      <c r="AP261" s="807">
        <v>0.15</v>
      </c>
      <c r="AR261" s="310" t="s">
        <v>18182</v>
      </c>
      <c r="AV261" s="306" t="s">
        <v>18195</v>
      </c>
    </row>
    <row r="262" spans="1:48" x14ac:dyDescent="0.2">
      <c r="A262" s="564">
        <v>3</v>
      </c>
      <c r="B262" s="624" t="s">
        <v>12</v>
      </c>
      <c r="C262" s="772">
        <f t="shared" si="49"/>
        <v>113.94756874326096</v>
      </c>
      <c r="D262" s="626">
        <f>1/BY42</f>
        <v>0.35087719298245612</v>
      </c>
      <c r="E262" s="373">
        <f>1.12/BZ42</f>
        <v>0.52093023255813964</v>
      </c>
      <c r="F262" s="625">
        <f t="shared" si="57"/>
        <v>26.654402045207238</v>
      </c>
      <c r="G262" s="625">
        <f t="shared" si="55"/>
        <v>59.358733484861531</v>
      </c>
      <c r="H262" s="363">
        <f t="shared" si="50"/>
        <v>74.198416856076918</v>
      </c>
      <c r="I262" s="402">
        <f t="shared" si="56"/>
        <v>26.654402045207238</v>
      </c>
      <c r="J262" s="628">
        <f t="shared" si="51"/>
        <v>6.5954148316512811</v>
      </c>
      <c r="K262" s="629">
        <f t="shared" si="52"/>
        <v>160</v>
      </c>
      <c r="L262" s="625">
        <f t="shared" si="53"/>
        <v>192.70433143965431</v>
      </c>
      <c r="M262" s="564">
        <v>100000</v>
      </c>
      <c r="N262" s="305"/>
      <c r="O262" s="305">
        <f t="shared" si="54"/>
        <v>1.2749999999999997</v>
      </c>
      <c r="P262" s="403"/>
      <c r="Q262" s="454"/>
      <c r="R262" s="307"/>
      <c r="S262" s="406">
        <v>1</v>
      </c>
      <c r="T262" s="403">
        <v>1</v>
      </c>
      <c r="U262" s="306"/>
      <c r="Z262" s="568" t="str">
        <f>Sprache!D259</f>
        <v>Einzel-, Gruppenbüro (SIA 2024:2015)</v>
      </c>
      <c r="AA262" s="347"/>
      <c r="AB262" s="347">
        <v>3.1</v>
      </c>
      <c r="AC262" s="347">
        <v>107</v>
      </c>
      <c r="AD262" s="356">
        <v>2.6</v>
      </c>
      <c r="AE262" s="356">
        <v>0.15</v>
      </c>
      <c r="AF262" s="743">
        <v>1</v>
      </c>
      <c r="AG262" s="351" t="s">
        <v>17468</v>
      </c>
      <c r="AK262" s="568" t="str">
        <f t="shared" si="58"/>
        <v>Einzel-, Gruppenbüro (SIA 2024:2015)</v>
      </c>
      <c r="AL262" s="807"/>
      <c r="AM262" s="807">
        <v>3.01</v>
      </c>
      <c r="AN262" s="807">
        <v>175</v>
      </c>
      <c r="AO262" s="807">
        <v>2.1</v>
      </c>
      <c r="AP262" s="807">
        <v>0.15</v>
      </c>
      <c r="AR262" s="310" t="s">
        <v>18183</v>
      </c>
      <c r="AV262" s="306" t="s">
        <v>18195</v>
      </c>
    </row>
    <row r="263" spans="1:48" x14ac:dyDescent="0.2">
      <c r="A263" s="347">
        <v>6</v>
      </c>
      <c r="B263" s="351" t="s">
        <v>14</v>
      </c>
      <c r="C263" s="772">
        <f t="shared" si="49"/>
        <v>271.63437604511586</v>
      </c>
      <c r="D263" s="649">
        <f>1.35/BY43</f>
        <v>1.3235294117647058</v>
      </c>
      <c r="E263" s="373">
        <f>1.15/BZ43</f>
        <v>1.1111111111111112</v>
      </c>
      <c r="F263" s="565">
        <f t="shared" si="57"/>
        <v>239.67739062804338</v>
      </c>
      <c r="G263" s="565">
        <f t="shared" si="55"/>
        <v>301.81597338346205</v>
      </c>
      <c r="H263" s="363">
        <f t="shared" si="50"/>
        <v>377.26996672932756</v>
      </c>
      <c r="I263" s="402">
        <f t="shared" si="56"/>
        <v>239.67739062804338</v>
      </c>
      <c r="J263" s="567">
        <f t="shared" si="51"/>
        <v>33.535108153718006</v>
      </c>
      <c r="K263" s="519">
        <f t="shared" si="52"/>
        <v>160</v>
      </c>
      <c r="L263" s="565">
        <f t="shared" si="53"/>
        <v>222.13858275541867</v>
      </c>
      <c r="M263" s="347">
        <v>100000</v>
      </c>
      <c r="N263" s="478"/>
      <c r="O263" s="372">
        <f t="shared" si="54"/>
        <v>6.4828769664038548</v>
      </c>
      <c r="P263" s="403">
        <v>1.96</v>
      </c>
      <c r="Q263" s="403">
        <v>1.7</v>
      </c>
      <c r="R263" s="410"/>
      <c r="S263" s="406">
        <v>1.35</v>
      </c>
      <c r="T263" s="403">
        <v>1.28</v>
      </c>
      <c r="U263" s="306"/>
      <c r="Z263" s="568" t="str">
        <f>Sprache!D260</f>
        <v>Grossraumbüro (SIA 2024:2015)</v>
      </c>
      <c r="AA263" s="347"/>
      <c r="AB263" s="347">
        <v>3.2</v>
      </c>
      <c r="AC263" s="347">
        <v>235</v>
      </c>
      <c r="AD263" s="356">
        <v>3.6</v>
      </c>
      <c r="AE263" s="356">
        <v>0.15</v>
      </c>
      <c r="AF263" s="743">
        <v>1</v>
      </c>
      <c r="AG263" s="351" t="s">
        <v>17469</v>
      </c>
      <c r="AK263" s="568" t="str">
        <f t="shared" si="58"/>
        <v>Grossraumbüro (SIA 2024:2015)</v>
      </c>
      <c r="AL263" s="807"/>
      <c r="AM263" s="807">
        <v>3.02</v>
      </c>
      <c r="AN263" s="807">
        <v>307</v>
      </c>
      <c r="AO263" s="807">
        <v>2.9</v>
      </c>
      <c r="AP263" s="807">
        <v>0.15</v>
      </c>
      <c r="AR263" s="310" t="s">
        <v>18184</v>
      </c>
      <c r="AV263" s="306" t="s">
        <v>18195</v>
      </c>
    </row>
    <row r="264" spans="1:48" x14ac:dyDescent="0.2">
      <c r="A264" s="347">
        <v>5</v>
      </c>
      <c r="B264" s="351" t="s">
        <v>16</v>
      </c>
      <c r="C264" s="772">
        <f t="shared" si="49"/>
        <v>225.03143821563307</v>
      </c>
      <c r="D264" s="566">
        <f>1.3/BY44</f>
        <v>1.2621359223300972</v>
      </c>
      <c r="E264" s="364">
        <f>1.13/BZ44</f>
        <v>1.0865384615384615</v>
      </c>
      <c r="F264" s="565">
        <f t="shared" si="57"/>
        <v>189.34684121703754</v>
      </c>
      <c r="G264" s="565">
        <f t="shared" si="55"/>
        <v>244.50531267660131</v>
      </c>
      <c r="H264" s="363">
        <f t="shared" si="50"/>
        <v>305.63164084575163</v>
      </c>
      <c r="I264" s="402">
        <f t="shared" si="56"/>
        <v>189.34684121703754</v>
      </c>
      <c r="J264" s="567">
        <f t="shared" si="51"/>
        <v>27.167256964066812</v>
      </c>
      <c r="K264" s="519">
        <f t="shared" si="52"/>
        <v>160</v>
      </c>
      <c r="L264" s="565">
        <f t="shared" si="53"/>
        <v>215.15847145956377</v>
      </c>
      <c r="M264" s="347">
        <v>100000</v>
      </c>
      <c r="N264" s="478"/>
      <c r="O264" s="372">
        <f t="shared" si="54"/>
        <v>5.2518686865543023</v>
      </c>
      <c r="P264" s="403">
        <v>1.74</v>
      </c>
      <c r="Q264" s="403">
        <v>1.51</v>
      </c>
      <c r="R264" s="307"/>
      <c r="S264" s="406">
        <v>1.3</v>
      </c>
      <c r="T264" s="403">
        <v>1.1299999999999999</v>
      </c>
      <c r="U264" s="306"/>
      <c r="Z264" s="568" t="str">
        <f>Sprache!D261</f>
        <v>Sitzungszimmer (SIA 2024:2015)</v>
      </c>
      <c r="AA264" s="347"/>
      <c r="AB264" s="347">
        <v>3.3</v>
      </c>
      <c r="AC264" s="347">
        <v>113</v>
      </c>
      <c r="AD264" s="356">
        <v>12</v>
      </c>
      <c r="AE264" s="347">
        <v>0.15</v>
      </c>
      <c r="AF264" s="743">
        <v>1</v>
      </c>
      <c r="AG264" s="351" t="s">
        <v>17470</v>
      </c>
      <c r="AK264" s="568" t="str">
        <f t="shared" si="58"/>
        <v>Sitzungszimmer (SIA 2024:2015)</v>
      </c>
      <c r="AL264" s="807"/>
      <c r="AM264" s="807">
        <v>3.03</v>
      </c>
      <c r="AN264" s="807">
        <v>165</v>
      </c>
      <c r="AO264" s="807">
        <v>9.6999999999999993</v>
      </c>
      <c r="AP264" s="807">
        <v>0.15</v>
      </c>
      <c r="AR264" s="310" t="s">
        <v>18185</v>
      </c>
      <c r="AV264" s="306" t="s">
        <v>18195</v>
      </c>
    </row>
    <row r="265" spans="1:48" x14ac:dyDescent="0.2">
      <c r="A265" s="630">
        <v>5</v>
      </c>
      <c r="B265" s="636" t="s">
        <v>18</v>
      </c>
      <c r="C265" s="772">
        <f t="shared" si="49"/>
        <v>225.03143821563307</v>
      </c>
      <c r="D265" s="632">
        <f>1.3/BY45</f>
        <v>1.2621359223300972</v>
      </c>
      <c r="E265" s="633">
        <f>1.13/BZ45</f>
        <v>1.0865384615384615</v>
      </c>
      <c r="F265" s="631">
        <f t="shared" si="57"/>
        <v>189.34684121703754</v>
      </c>
      <c r="G265" s="631">
        <f t="shared" si="55"/>
        <v>244.50531267660131</v>
      </c>
      <c r="H265" s="363">
        <f t="shared" si="50"/>
        <v>305.63164084575163</v>
      </c>
      <c r="I265" s="402">
        <f t="shared" si="56"/>
        <v>189.34684121703754</v>
      </c>
      <c r="J265" s="634">
        <f t="shared" si="51"/>
        <v>27.167256964066812</v>
      </c>
      <c r="K265" s="635">
        <f t="shared" si="52"/>
        <v>160</v>
      </c>
      <c r="L265" s="631">
        <f t="shared" si="53"/>
        <v>215.15847145956377</v>
      </c>
      <c r="M265" s="630">
        <v>100000</v>
      </c>
      <c r="N265" s="305"/>
      <c r="O265" s="305">
        <f t="shared" si="54"/>
        <v>5.2518686865543023</v>
      </c>
      <c r="P265" s="403"/>
      <c r="Q265" s="454"/>
      <c r="R265" s="307"/>
      <c r="S265" s="406">
        <v>1.3</v>
      </c>
      <c r="T265" s="403">
        <v>1.1299999999999999</v>
      </c>
      <c r="U265" s="306"/>
      <c r="Z265" s="568" t="str">
        <f>Sprache!D262</f>
        <v>Schulzimmer (SIA 2024:2015)</v>
      </c>
      <c r="AA265" s="347"/>
      <c r="AB265" s="347">
        <v>4.0999999999999996</v>
      </c>
      <c r="AC265" s="347">
        <v>245</v>
      </c>
      <c r="AD265" s="356">
        <v>8.3000000000000007</v>
      </c>
      <c r="AE265" s="347">
        <v>0.15</v>
      </c>
      <c r="AF265" s="743">
        <v>1</v>
      </c>
      <c r="AG265" s="351" t="s">
        <v>17471</v>
      </c>
      <c r="AK265" s="568" t="str">
        <f t="shared" si="58"/>
        <v>Schulzimmer (SIA 2024:2015)</v>
      </c>
      <c r="AL265" s="807"/>
      <c r="AM265" s="807">
        <v>4.01</v>
      </c>
      <c r="AN265" s="807">
        <v>255</v>
      </c>
      <c r="AO265" s="807">
        <v>7.3</v>
      </c>
      <c r="AP265" s="807">
        <v>0.15</v>
      </c>
      <c r="AR265" s="310" t="s">
        <v>18186</v>
      </c>
      <c r="AV265" s="306" t="s">
        <v>18195</v>
      </c>
    </row>
    <row r="266" spans="1:48" x14ac:dyDescent="0.2">
      <c r="A266" s="347">
        <v>2</v>
      </c>
      <c r="B266" s="351" t="s">
        <v>20</v>
      </c>
      <c r="C266" s="772">
        <f t="shared" si="49"/>
        <v>70.016451368533566</v>
      </c>
      <c r="D266" s="650">
        <f>0.9/BY46</f>
        <v>0.27305825242718451</v>
      </c>
      <c r="E266" s="651">
        <f>0.99/BZ46</f>
        <v>0.42109740535942153</v>
      </c>
      <c r="F266" s="565">
        <f t="shared" si="57"/>
        <v>12.74571323456315</v>
      </c>
      <c r="G266" s="565">
        <f t="shared" si="55"/>
        <v>29.483746003763603</v>
      </c>
      <c r="H266" s="363">
        <f t="shared" si="50"/>
        <v>36.854682504704506</v>
      </c>
      <c r="I266" s="402">
        <f t="shared" si="56"/>
        <v>12.74571323456315</v>
      </c>
      <c r="J266" s="567">
        <f t="shared" si="51"/>
        <v>3.2759717781959559</v>
      </c>
      <c r="K266" s="519">
        <f t="shared" si="52"/>
        <v>160</v>
      </c>
      <c r="L266" s="565">
        <f t="shared" si="53"/>
        <v>176.73803276920046</v>
      </c>
      <c r="M266" s="347">
        <v>100000</v>
      </c>
      <c r="N266" s="305"/>
      <c r="O266" s="305">
        <f t="shared" si="54"/>
        <v>0.63329815088433028</v>
      </c>
      <c r="P266" s="403"/>
      <c r="Q266" s="454"/>
      <c r="R266" s="307"/>
      <c r="S266" s="406">
        <v>0.9</v>
      </c>
      <c r="T266" s="403">
        <v>0.99</v>
      </c>
      <c r="U266" s="306"/>
      <c r="Z266" s="568" t="str">
        <f>Sprache!D263</f>
        <v>Lehrerzimmer (SIA 2024:2015)</v>
      </c>
      <c r="AA266" s="347"/>
      <c r="AB266" s="347">
        <v>4.2</v>
      </c>
      <c r="AC266" s="347">
        <v>174</v>
      </c>
      <c r="AD266" s="356">
        <v>12</v>
      </c>
      <c r="AE266" s="347">
        <v>0.15</v>
      </c>
      <c r="AF266" s="743">
        <v>1</v>
      </c>
      <c r="AG266" s="351" t="s">
        <v>17472</v>
      </c>
      <c r="AK266" s="568" t="str">
        <f t="shared" si="58"/>
        <v>Lehrerzimmer (SIA 2024:2015)</v>
      </c>
      <c r="AL266" s="807"/>
      <c r="AM266" s="807">
        <v>4.0199999999999996</v>
      </c>
      <c r="AN266" s="807">
        <v>159</v>
      </c>
      <c r="AO266" s="807">
        <v>7.3</v>
      </c>
      <c r="AP266" s="807">
        <v>0.15</v>
      </c>
      <c r="AR266" s="310" t="s">
        <v>18187</v>
      </c>
      <c r="AV266" s="306" t="s">
        <v>18195</v>
      </c>
    </row>
    <row r="267" spans="1:48" x14ac:dyDescent="0.2">
      <c r="A267" s="564">
        <v>4</v>
      </c>
      <c r="B267" s="624" t="s">
        <v>22</v>
      </c>
      <c r="C267" s="772">
        <f t="shared" si="49"/>
        <v>138.45161254593137</v>
      </c>
      <c r="D267" s="649">
        <f>1.03/BY47</f>
        <v>0.69594594594594594</v>
      </c>
      <c r="E267" s="373">
        <f>1.14/BZ47</f>
        <v>0.73548387096774182</v>
      </c>
      <c r="F267" s="625">
        <f t="shared" si="57"/>
        <v>64.236558974013207</v>
      </c>
      <c r="G267" s="625">
        <f t="shared" si="55"/>
        <v>101.82892793700758</v>
      </c>
      <c r="H267" s="363">
        <f t="shared" si="50"/>
        <v>127.28615992125947</v>
      </c>
      <c r="I267" s="402">
        <f t="shared" si="56"/>
        <v>64.236558974013207</v>
      </c>
      <c r="J267" s="628">
        <f t="shared" si="51"/>
        <v>11.314325326334176</v>
      </c>
      <c r="K267" s="629">
        <f t="shared" si="52"/>
        <v>160</v>
      </c>
      <c r="L267" s="625">
        <f t="shared" si="53"/>
        <v>197.59236896299439</v>
      </c>
      <c r="M267" s="564">
        <v>100000</v>
      </c>
      <c r="N267" s="305"/>
      <c r="O267" s="305">
        <f t="shared" si="54"/>
        <v>2.1872414638495634</v>
      </c>
      <c r="P267" s="403"/>
      <c r="Q267" s="454"/>
      <c r="R267" s="307"/>
      <c r="S267" s="406">
        <v>1.04</v>
      </c>
      <c r="T267" s="403">
        <v>1.04</v>
      </c>
      <c r="U267" s="306"/>
      <c r="Z267" s="568" t="str">
        <f>Sprache!D264</f>
        <v>Bibliothek (SIA 2024:2015)</v>
      </c>
      <c r="AA267" s="347"/>
      <c r="AB267" s="347">
        <v>4.3</v>
      </c>
      <c r="AC267" s="347">
        <v>120</v>
      </c>
      <c r="AD267" s="356">
        <v>7.2</v>
      </c>
      <c r="AE267" s="347">
        <v>0.15</v>
      </c>
      <c r="AF267" s="743">
        <v>1</v>
      </c>
      <c r="AG267" s="351" t="s">
        <v>17473</v>
      </c>
      <c r="AK267" s="568" t="str">
        <f t="shared" si="58"/>
        <v>Bibliothek (SIA 2024:2015)</v>
      </c>
      <c r="AL267" s="807"/>
      <c r="AM267" s="807">
        <v>4.03</v>
      </c>
      <c r="AN267" s="807">
        <v>147</v>
      </c>
      <c r="AO267" s="807">
        <v>5.8</v>
      </c>
      <c r="AP267" s="807">
        <v>0.15</v>
      </c>
      <c r="AR267" s="310" t="s">
        <v>18188</v>
      </c>
      <c r="AV267" s="306" t="s">
        <v>18195</v>
      </c>
    </row>
    <row r="268" spans="1:48" x14ac:dyDescent="0.2">
      <c r="A268" s="347">
        <v>7</v>
      </c>
      <c r="B268" s="351" t="s">
        <v>24</v>
      </c>
      <c r="C268" s="772">
        <f t="shared" si="49"/>
        <v>371.45539713404713</v>
      </c>
      <c r="D268" s="649">
        <f>1.4/BY48</f>
        <v>1.3847675568743818</v>
      </c>
      <c r="E268" s="364">
        <f>1.2/BZ48</f>
        <v>1.1869436201780417</v>
      </c>
      <c r="F268" s="565">
        <f t="shared" si="57"/>
        <v>342.91958851807846</v>
      </c>
      <c r="G268" s="565">
        <f t="shared" si="55"/>
        <v>440.89661380895808</v>
      </c>
      <c r="H268" s="363">
        <f t="shared" si="50"/>
        <v>551.12076726119756</v>
      </c>
      <c r="I268" s="402">
        <f t="shared" si="56"/>
        <v>342.91958851807846</v>
      </c>
      <c r="J268" s="567">
        <f t="shared" si="51"/>
        <v>48.988512645439783</v>
      </c>
      <c r="K268" s="519">
        <f t="shared" si="52"/>
        <v>160</v>
      </c>
      <c r="L268" s="565">
        <f t="shared" si="53"/>
        <v>257.97702529087962</v>
      </c>
      <c r="M268" s="347">
        <v>100000</v>
      </c>
      <c r="N268" s="478"/>
      <c r="O268" s="372">
        <f t="shared" si="54"/>
        <v>9.470269151712726</v>
      </c>
      <c r="P268" s="403"/>
      <c r="Q268" s="454"/>
      <c r="R268" s="307"/>
      <c r="S268" s="406">
        <v>1.37</v>
      </c>
      <c r="T268" s="403">
        <v>1.2</v>
      </c>
      <c r="U268" s="306"/>
      <c r="Z268" s="568" t="str">
        <f>Sprache!D265</f>
        <v>Hörsaal (SIA 2024:2015)</v>
      </c>
      <c r="AA268" s="347"/>
      <c r="AB268" s="347">
        <v>4.4000000000000004</v>
      </c>
      <c r="AC268" s="347">
        <v>402</v>
      </c>
      <c r="AD268" s="356">
        <v>15</v>
      </c>
      <c r="AE268" s="347">
        <v>0.15</v>
      </c>
      <c r="AF268" s="743">
        <v>1</v>
      </c>
      <c r="AG268" s="351" t="s">
        <v>17474</v>
      </c>
      <c r="AK268" s="568" t="str">
        <f t="shared" si="58"/>
        <v>Hörsaal (SIA 2024:2015)</v>
      </c>
      <c r="AL268" s="807"/>
      <c r="AM268" s="807">
        <v>4.04</v>
      </c>
      <c r="AN268" s="807">
        <v>493</v>
      </c>
      <c r="AO268" s="807">
        <v>9.6999999999999993</v>
      </c>
      <c r="AP268" s="807">
        <v>0.15</v>
      </c>
      <c r="AR268" s="310" t="s">
        <v>18189</v>
      </c>
      <c r="AV268" s="306" t="s">
        <v>18195</v>
      </c>
    </row>
    <row r="269" spans="1:48" x14ac:dyDescent="0.2">
      <c r="A269" s="630">
        <v>4</v>
      </c>
      <c r="B269" s="636" t="s">
        <v>26</v>
      </c>
      <c r="C269" s="772">
        <f t="shared" si="49"/>
        <v>138.45161254593137</v>
      </c>
      <c r="D269" s="649">
        <f>1.03/BY49</f>
        <v>0.69594594594594594</v>
      </c>
      <c r="E269" s="373">
        <f>1.14/BZ49</f>
        <v>0.73548387096774182</v>
      </c>
      <c r="F269" s="631">
        <f t="shared" si="57"/>
        <v>64.236558974013207</v>
      </c>
      <c r="G269" s="631">
        <f t="shared" si="55"/>
        <v>101.82892793700758</v>
      </c>
      <c r="H269" s="363">
        <f t="shared" si="50"/>
        <v>127.28615992125947</v>
      </c>
      <c r="I269" s="402">
        <f t="shared" si="56"/>
        <v>64.236558974013207</v>
      </c>
      <c r="J269" s="634">
        <f t="shared" si="51"/>
        <v>11.314325326334176</v>
      </c>
      <c r="K269" s="635">
        <f t="shared" si="52"/>
        <v>160</v>
      </c>
      <c r="L269" s="631">
        <f t="shared" si="53"/>
        <v>197.59236896299439</v>
      </c>
      <c r="M269" s="630">
        <v>100000</v>
      </c>
      <c r="N269" s="305"/>
      <c r="O269" s="305">
        <f t="shared" si="54"/>
        <v>2.1872414638495634</v>
      </c>
      <c r="P269" s="403"/>
      <c r="Q269" s="454"/>
      <c r="R269" s="307"/>
      <c r="S269" s="406">
        <v>1.04</v>
      </c>
      <c r="T269" s="403">
        <v>1.04</v>
      </c>
      <c r="U269" s="306"/>
      <c r="Z269" s="568" t="str">
        <f>Sprache!D266</f>
        <v>Schulfachraum (SIA 2024:2015)</v>
      </c>
      <c r="AA269" s="347"/>
      <c r="AB269" s="347">
        <v>4.5</v>
      </c>
      <c r="AC269" s="347">
        <v>174</v>
      </c>
      <c r="AD269" s="356">
        <v>6</v>
      </c>
      <c r="AE269" s="347">
        <v>0.15</v>
      </c>
      <c r="AF269" s="743">
        <v>1</v>
      </c>
      <c r="AG269" s="351" t="s">
        <v>17475</v>
      </c>
      <c r="AK269" s="568" t="str">
        <f t="shared" si="58"/>
        <v>Schulfachraum (SIA 2024:2015)</v>
      </c>
      <c r="AL269" s="807"/>
      <c r="AM269" s="807">
        <v>4.05</v>
      </c>
      <c r="AN269" s="807">
        <v>189</v>
      </c>
      <c r="AO269" s="807">
        <v>5.8</v>
      </c>
      <c r="AP269" s="807">
        <v>0.15</v>
      </c>
      <c r="AR269" s="310" t="s">
        <v>18190</v>
      </c>
      <c r="AV269" s="306" t="s">
        <v>18195</v>
      </c>
    </row>
    <row r="270" spans="1:48" x14ac:dyDescent="0.2">
      <c r="A270" s="347">
        <v>4</v>
      </c>
      <c r="B270" s="351" t="s">
        <v>28</v>
      </c>
      <c r="C270" s="772">
        <f t="shared" si="49"/>
        <v>138.45161254593137</v>
      </c>
      <c r="D270" s="649">
        <f>1.03/BY50</f>
        <v>0.69594594594594594</v>
      </c>
      <c r="E270" s="373">
        <f>1.14/BZ50</f>
        <v>0.73548387096774182</v>
      </c>
      <c r="F270" s="565">
        <f t="shared" si="57"/>
        <v>64.236558974013207</v>
      </c>
      <c r="G270" s="565">
        <f t="shared" si="55"/>
        <v>101.82892793700758</v>
      </c>
      <c r="H270" s="363">
        <f t="shared" si="50"/>
        <v>127.28615992125947</v>
      </c>
      <c r="I270" s="402">
        <f t="shared" si="56"/>
        <v>64.236558974013207</v>
      </c>
      <c r="J270" s="567">
        <f t="shared" si="51"/>
        <v>11.314325326334176</v>
      </c>
      <c r="K270" s="519">
        <f t="shared" si="52"/>
        <v>160</v>
      </c>
      <c r="L270" s="565">
        <f t="shared" si="53"/>
        <v>197.59236896299439</v>
      </c>
      <c r="M270" s="347">
        <v>100000</v>
      </c>
      <c r="N270" s="305"/>
      <c r="O270" s="305">
        <f t="shared" si="54"/>
        <v>2.1872414638495634</v>
      </c>
      <c r="P270" s="403"/>
      <c r="Q270" s="454"/>
      <c r="R270" s="307"/>
      <c r="S270" s="406">
        <v>1.04</v>
      </c>
      <c r="T270" s="403">
        <v>1.04</v>
      </c>
      <c r="U270" s="306"/>
      <c r="Z270" s="568" t="str">
        <f>Sprache!D267</f>
        <v>Lebensmittelverkauf (SIA 2024:2015)</v>
      </c>
      <c r="AA270" s="347"/>
      <c r="AB270" s="347">
        <v>5.0999999999999996</v>
      </c>
      <c r="AC270" s="347">
        <v>132</v>
      </c>
      <c r="AD270" s="356">
        <v>3.8</v>
      </c>
      <c r="AE270" s="347">
        <v>0.15</v>
      </c>
      <c r="AF270" s="743">
        <v>1</v>
      </c>
      <c r="AG270" s="351" t="s">
        <v>17476</v>
      </c>
      <c r="AK270" s="568" t="str">
        <f t="shared" si="58"/>
        <v>Lebensmittelverkauf (SIA 2024:2015)</v>
      </c>
      <c r="AL270" s="807"/>
      <c r="AM270" s="807">
        <v>5.01</v>
      </c>
      <c r="AN270" s="807">
        <v>362</v>
      </c>
      <c r="AO270" s="807">
        <v>3.6</v>
      </c>
      <c r="AP270" s="807">
        <v>0.15</v>
      </c>
    </row>
    <row r="271" spans="1:48" x14ac:dyDescent="0.2">
      <c r="A271" s="347">
        <v>5</v>
      </c>
      <c r="B271" s="351" t="s">
        <v>30</v>
      </c>
      <c r="C271" s="772">
        <f t="shared" si="49"/>
        <v>225.03143821563307</v>
      </c>
      <c r="D271" s="566">
        <f>1.3/BY51</f>
        <v>1.2621359223300972</v>
      </c>
      <c r="E271" s="364">
        <f>1.13/BZ51</f>
        <v>1.0865384615384615</v>
      </c>
      <c r="F271" s="565">
        <f t="shared" si="57"/>
        <v>189.34684121703754</v>
      </c>
      <c r="G271" s="565">
        <f t="shared" si="55"/>
        <v>244.50531267660131</v>
      </c>
      <c r="H271" s="363">
        <f t="shared" si="50"/>
        <v>305.63164084575163</v>
      </c>
      <c r="I271" s="402">
        <f t="shared" si="56"/>
        <v>189.34684121703754</v>
      </c>
      <c r="J271" s="567">
        <f t="shared" si="51"/>
        <v>27.167256964066812</v>
      </c>
      <c r="K271" s="519">
        <f t="shared" si="52"/>
        <v>160</v>
      </c>
      <c r="L271" s="565">
        <f t="shared" si="53"/>
        <v>215.15847145956377</v>
      </c>
      <c r="M271" s="347">
        <v>100000</v>
      </c>
      <c r="N271" s="305"/>
      <c r="O271" s="305">
        <f t="shared" si="54"/>
        <v>5.2518686865543023</v>
      </c>
      <c r="P271" s="403"/>
      <c r="Q271" s="454"/>
      <c r="R271" s="410"/>
      <c r="S271" s="406">
        <v>1.3</v>
      </c>
      <c r="T271" s="403">
        <v>1.1299999999999999</v>
      </c>
      <c r="U271" s="310"/>
      <c r="Z271" s="568" t="str">
        <f>Sprache!D268</f>
        <v>Fachgeschäft (SIA 2024:2015)</v>
      </c>
      <c r="AA271" s="347"/>
      <c r="AB271" s="347">
        <v>5.2</v>
      </c>
      <c r="AC271" s="347">
        <v>468</v>
      </c>
      <c r="AD271" s="356">
        <v>3.8</v>
      </c>
      <c r="AE271" s="347">
        <v>0.15</v>
      </c>
      <c r="AF271" s="743">
        <v>1</v>
      </c>
      <c r="AG271" s="351" t="s">
        <v>17477</v>
      </c>
      <c r="AK271" s="568" t="str">
        <f t="shared" si="58"/>
        <v>Fachgeschäft (SIA 2024:2015)</v>
      </c>
      <c r="AL271" s="807"/>
      <c r="AM271" s="807">
        <v>5.0199999999999996</v>
      </c>
      <c r="AN271" s="807">
        <v>360</v>
      </c>
      <c r="AO271" s="807">
        <v>3.6</v>
      </c>
      <c r="AP271" s="807">
        <v>0.15</v>
      </c>
    </row>
    <row r="272" spans="1:48" x14ac:dyDescent="0.2">
      <c r="A272" s="347">
        <v>5</v>
      </c>
      <c r="B272" s="351" t="s">
        <v>32</v>
      </c>
      <c r="C272" s="772">
        <f t="shared" si="49"/>
        <v>225.03143821563307</v>
      </c>
      <c r="D272" s="566">
        <f>1.3/BY52</f>
        <v>1.2621359223300972</v>
      </c>
      <c r="E272" s="364">
        <f>1.13/BZ52</f>
        <v>1.0865384615384615</v>
      </c>
      <c r="F272" s="565">
        <f t="shared" si="57"/>
        <v>189.34684121703754</v>
      </c>
      <c r="G272" s="565">
        <f t="shared" si="55"/>
        <v>244.50531267660131</v>
      </c>
      <c r="H272" s="363">
        <f t="shared" si="50"/>
        <v>305.63164084575163</v>
      </c>
      <c r="I272" s="402">
        <f t="shared" si="56"/>
        <v>189.34684121703754</v>
      </c>
      <c r="J272" s="567">
        <f t="shared" si="51"/>
        <v>27.167256964066812</v>
      </c>
      <c r="K272" s="519">
        <f t="shared" si="52"/>
        <v>160</v>
      </c>
      <c r="L272" s="565">
        <f t="shared" si="53"/>
        <v>215.15847145956377</v>
      </c>
      <c r="M272" s="347">
        <v>100000</v>
      </c>
      <c r="N272" s="305"/>
      <c r="O272" s="305">
        <f t="shared" si="54"/>
        <v>5.2518686865543023</v>
      </c>
      <c r="P272" s="403"/>
      <c r="Q272" s="454"/>
      <c r="S272" s="406">
        <v>1.3</v>
      </c>
      <c r="T272" s="403">
        <v>1.1299999999999999</v>
      </c>
      <c r="Z272" s="568" t="str">
        <f>Sprache!D269</f>
        <v>Verkauf Möbel, Bau, Gar. (SIA 2024:2015)</v>
      </c>
      <c r="AA272" s="347"/>
      <c r="AB272" s="347">
        <v>5.3</v>
      </c>
      <c r="AC272" s="347">
        <v>270</v>
      </c>
      <c r="AD272" s="356">
        <v>2</v>
      </c>
      <c r="AE272" s="347">
        <v>0.15</v>
      </c>
      <c r="AF272" s="743">
        <v>1</v>
      </c>
      <c r="AG272" s="351" t="s">
        <v>17478</v>
      </c>
      <c r="AK272" s="568" t="str">
        <f t="shared" si="58"/>
        <v>Verkauf Möbel, Bau, Gar. (SIA 2024:2015)</v>
      </c>
      <c r="AL272" s="807"/>
      <c r="AM272" s="807">
        <v>5.03</v>
      </c>
      <c r="AN272" s="807">
        <v>267</v>
      </c>
      <c r="AO272" s="807">
        <v>1.9</v>
      </c>
      <c r="AP272" s="807">
        <v>0.15</v>
      </c>
    </row>
    <row r="273" spans="1:42" x14ac:dyDescent="0.2">
      <c r="A273" s="564">
        <v>1</v>
      </c>
      <c r="B273" s="624" t="s">
        <v>34</v>
      </c>
      <c r="C273" s="772">
        <f t="shared" si="49"/>
        <v>49.582900378201828</v>
      </c>
      <c r="D273" s="649">
        <f>0.65/BY53</f>
        <v>7.9027355623100315E-2</v>
      </c>
      <c r="E273" s="627">
        <f>0.97/BZ53</f>
        <v>0.22964015151515149</v>
      </c>
      <c r="F273" s="625">
        <f t="shared" si="57"/>
        <v>2.6122703340086071</v>
      </c>
      <c r="G273" s="625">
        <f t="shared" si="55"/>
        <v>11.386224755410931</v>
      </c>
      <c r="H273" s="363">
        <f t="shared" si="50"/>
        <v>14.232780944263663</v>
      </c>
      <c r="I273" s="402">
        <f t="shared" si="56"/>
        <v>2.6122703340086071</v>
      </c>
      <c r="J273" s="628">
        <f t="shared" si="51"/>
        <v>1.2651360839345478</v>
      </c>
      <c r="K273" s="629">
        <f t="shared" si="52"/>
        <v>160</v>
      </c>
      <c r="L273" s="625">
        <f t="shared" si="53"/>
        <v>168.77395442140232</v>
      </c>
      <c r="M273" s="564">
        <v>100000</v>
      </c>
      <c r="N273" s="305"/>
      <c r="O273" s="305">
        <f t="shared" si="54"/>
        <v>0.24457119805043293</v>
      </c>
      <c r="P273" s="403"/>
      <c r="Q273" s="454"/>
      <c r="S273" s="406">
        <v>0.7</v>
      </c>
      <c r="T273" s="403">
        <v>0.97</v>
      </c>
      <c r="Z273" s="568" t="str">
        <f>Sprache!D270</f>
        <v>Restaurant (SIA 2024:2015)</v>
      </c>
      <c r="AA273" s="347"/>
      <c r="AB273" s="347">
        <v>6.1</v>
      </c>
      <c r="AC273" s="347">
        <v>240</v>
      </c>
      <c r="AD273" s="356">
        <v>18</v>
      </c>
      <c r="AE273" s="347">
        <v>0.15</v>
      </c>
      <c r="AF273" s="743">
        <v>1</v>
      </c>
      <c r="AG273" s="351" t="s">
        <v>17479</v>
      </c>
      <c r="AK273" s="568" t="str">
        <f t="shared" si="58"/>
        <v>Restaurant (SIA 2024:2015)</v>
      </c>
      <c r="AL273" s="807"/>
      <c r="AM273" s="807">
        <v>6.01</v>
      </c>
      <c r="AN273" s="807">
        <v>278</v>
      </c>
      <c r="AO273" s="807">
        <v>14.5</v>
      </c>
      <c r="AP273" s="807">
        <v>0.15</v>
      </c>
    </row>
    <row r="274" spans="1:42" x14ac:dyDescent="0.2">
      <c r="A274" s="347">
        <v>1</v>
      </c>
      <c r="B274" s="351" t="s">
        <v>36</v>
      </c>
      <c r="C274" s="772">
        <f t="shared" si="49"/>
        <v>49.582900378201828</v>
      </c>
      <c r="D274" s="649">
        <f>0.65/BY54</f>
        <v>7.9027355623100315E-2</v>
      </c>
      <c r="E274" s="364">
        <f>0.97/BZ54</f>
        <v>0.22964015151515149</v>
      </c>
      <c r="F274" s="565">
        <f t="shared" si="57"/>
        <v>2.6122703340086071</v>
      </c>
      <c r="G274" s="565">
        <f t="shared" si="55"/>
        <v>11.386224755410931</v>
      </c>
      <c r="H274" s="363">
        <f t="shared" si="50"/>
        <v>14.232780944263663</v>
      </c>
      <c r="I274" s="402">
        <f t="shared" si="56"/>
        <v>2.6122703340086071</v>
      </c>
      <c r="J274" s="567">
        <f t="shared" si="51"/>
        <v>1.2651360839345478</v>
      </c>
      <c r="K274" s="519">
        <f t="shared" si="52"/>
        <v>160</v>
      </c>
      <c r="L274" s="565">
        <f t="shared" si="53"/>
        <v>168.77395442140232</v>
      </c>
      <c r="M274" s="347">
        <v>100000</v>
      </c>
      <c r="N274" s="478"/>
      <c r="O274" s="372">
        <f t="shared" si="54"/>
        <v>0.24457119805043293</v>
      </c>
      <c r="P274" s="403">
        <v>0.69</v>
      </c>
      <c r="Q274" s="403">
        <v>0.68</v>
      </c>
      <c r="S274" s="406">
        <v>0.7</v>
      </c>
      <c r="T274" s="403">
        <v>0.97</v>
      </c>
      <c r="Z274" s="568" t="str">
        <f>Sprache!D271</f>
        <v>Restaurant Selbstbedien. (SIA 2024:2015)</v>
      </c>
      <c r="AA274" s="347"/>
      <c r="AB274" s="347">
        <v>6.2</v>
      </c>
      <c r="AC274" s="347">
        <v>154</v>
      </c>
      <c r="AD274" s="356">
        <v>18</v>
      </c>
      <c r="AE274" s="347">
        <v>0.15</v>
      </c>
      <c r="AF274" s="743">
        <v>1</v>
      </c>
      <c r="AG274" s="351" t="s">
        <v>17480</v>
      </c>
      <c r="AK274" s="568" t="str">
        <f t="shared" si="58"/>
        <v>Restaurant Selbstbedien. (SIA 2024:2015)</v>
      </c>
      <c r="AL274" s="807"/>
      <c r="AM274" s="807">
        <v>6.02</v>
      </c>
      <c r="AN274" s="807">
        <v>174</v>
      </c>
      <c r="AO274" s="807">
        <v>14.5</v>
      </c>
      <c r="AP274" s="807">
        <v>0.15</v>
      </c>
    </row>
    <row r="275" spans="1:42" x14ac:dyDescent="0.2">
      <c r="A275" s="630">
        <v>3</v>
      </c>
      <c r="B275" s="636" t="s">
        <v>38</v>
      </c>
      <c r="C275" s="772">
        <f t="shared" si="49"/>
        <v>113.94756874326096</v>
      </c>
      <c r="D275" s="632">
        <f>1/BY55</f>
        <v>0.35087719298245612</v>
      </c>
      <c r="E275" s="373">
        <f>1.12/BZ55</f>
        <v>0.52093023255813964</v>
      </c>
      <c r="F275" s="631">
        <f t="shared" si="57"/>
        <v>26.654402045207238</v>
      </c>
      <c r="G275" s="631">
        <f t="shared" si="55"/>
        <v>59.358733484861531</v>
      </c>
      <c r="H275" s="363">
        <f t="shared" si="50"/>
        <v>74.198416856076918</v>
      </c>
      <c r="I275" s="402">
        <f t="shared" si="56"/>
        <v>26.654402045207238</v>
      </c>
      <c r="J275" s="634">
        <f t="shared" si="51"/>
        <v>6.5954148316512811</v>
      </c>
      <c r="K275" s="635">
        <f t="shared" si="52"/>
        <v>160</v>
      </c>
      <c r="L275" s="631">
        <f t="shared" si="53"/>
        <v>192.70433143965431</v>
      </c>
      <c r="M275" s="630">
        <v>100000</v>
      </c>
      <c r="N275" s="305"/>
      <c r="O275" s="305">
        <f t="shared" si="54"/>
        <v>1.2749999999999997</v>
      </c>
      <c r="P275" s="403"/>
      <c r="Q275" s="454"/>
      <c r="S275" s="406">
        <v>1</v>
      </c>
      <c r="T275" s="403">
        <v>1</v>
      </c>
      <c r="Z275" s="568" t="str">
        <f>Sprache!D272</f>
        <v>Mehrzweckhalle (SIA 2024:2015)</v>
      </c>
      <c r="AA275" s="347"/>
      <c r="AB275" s="347">
        <v>7.2</v>
      </c>
      <c r="AC275" s="347">
        <v>335</v>
      </c>
      <c r="AD275" s="356">
        <v>12</v>
      </c>
      <c r="AE275" s="347">
        <v>0.15</v>
      </c>
      <c r="AF275" s="743">
        <v>1</v>
      </c>
      <c r="AG275" s="351" t="s">
        <v>17481</v>
      </c>
      <c r="AK275" s="568" t="str">
        <f t="shared" si="58"/>
        <v>Mehrzweckhalle (SIA 2024:2015)</v>
      </c>
      <c r="AL275" s="807"/>
      <c r="AM275" s="807">
        <v>7.02</v>
      </c>
      <c r="AN275" s="807">
        <v>367</v>
      </c>
      <c r="AO275" s="807">
        <v>9.6999999999999993</v>
      </c>
      <c r="AP275" s="807">
        <v>0.15</v>
      </c>
    </row>
    <row r="276" spans="1:42" x14ac:dyDescent="0.2">
      <c r="A276" s="347">
        <v>1</v>
      </c>
      <c r="B276" s="351" t="s">
        <v>40</v>
      </c>
      <c r="C276" s="772">
        <f t="shared" si="49"/>
        <v>49.582900378201828</v>
      </c>
      <c r="D276" s="649">
        <f>0.65/BY56</f>
        <v>7.9027355623100315E-2</v>
      </c>
      <c r="E276" s="364">
        <f>0.97/BZ56</f>
        <v>0.22964015151515149</v>
      </c>
      <c r="F276" s="565">
        <f t="shared" si="57"/>
        <v>2.6122703340086071</v>
      </c>
      <c r="G276" s="565">
        <f t="shared" si="55"/>
        <v>11.386224755410931</v>
      </c>
      <c r="H276" s="363">
        <f t="shared" si="50"/>
        <v>14.232780944263663</v>
      </c>
      <c r="I276" s="402">
        <f t="shared" si="56"/>
        <v>2.6122703340086071</v>
      </c>
      <c r="J276" s="567">
        <f t="shared" si="51"/>
        <v>1.2651360839345478</v>
      </c>
      <c r="K276" s="519">
        <f t="shared" si="52"/>
        <v>160</v>
      </c>
      <c r="L276" s="565">
        <f t="shared" si="53"/>
        <v>168.77395442140232</v>
      </c>
      <c r="M276" s="347">
        <v>100000</v>
      </c>
      <c r="N276" s="305"/>
      <c r="O276" s="305">
        <f t="shared" si="54"/>
        <v>0.24457119805043293</v>
      </c>
      <c r="P276" s="403"/>
      <c r="Q276" s="454"/>
      <c r="S276" s="406">
        <v>0.7</v>
      </c>
      <c r="T276" s="403">
        <v>0.97</v>
      </c>
      <c r="Z276" s="568" t="str">
        <f>Sprache!D273</f>
        <v>Ausstellungshalle (SIA 2024:2015)</v>
      </c>
      <c r="AA276" s="347"/>
      <c r="AB276" s="347">
        <v>7.3</v>
      </c>
      <c r="AC276" s="347">
        <v>369</v>
      </c>
      <c r="AD276" s="356">
        <v>12</v>
      </c>
      <c r="AE276" s="347">
        <v>0.15</v>
      </c>
      <c r="AF276" s="743">
        <v>1</v>
      </c>
      <c r="AG276" s="351" t="s">
        <v>17482</v>
      </c>
      <c r="AK276" s="568" t="str">
        <f t="shared" si="58"/>
        <v>Ausstellungshalle (SIA 2024:2015)</v>
      </c>
      <c r="AL276" s="807"/>
      <c r="AM276" s="807">
        <v>7.03</v>
      </c>
      <c r="AN276" s="807">
        <v>495</v>
      </c>
      <c r="AO276" s="807">
        <v>9.6999999999999993</v>
      </c>
      <c r="AP276" s="807">
        <v>0.15</v>
      </c>
    </row>
    <row r="277" spans="1:42" x14ac:dyDescent="0.2">
      <c r="A277" s="347">
        <v>5</v>
      </c>
      <c r="B277" s="351" t="s">
        <v>42</v>
      </c>
      <c r="C277" s="772">
        <f t="shared" si="49"/>
        <v>225.03143821563307</v>
      </c>
      <c r="D277" s="566">
        <f>1.3/BY57</f>
        <v>1.2621359223300972</v>
      </c>
      <c r="E277" s="364">
        <f>1.13/BZ57</f>
        <v>1.0865384615384615</v>
      </c>
      <c r="F277" s="565">
        <f t="shared" si="57"/>
        <v>189.34684121703754</v>
      </c>
      <c r="G277" s="565">
        <f t="shared" si="55"/>
        <v>244.50531267660131</v>
      </c>
      <c r="H277" s="363">
        <f t="shared" si="50"/>
        <v>305.63164084575163</v>
      </c>
      <c r="I277" s="402">
        <f t="shared" si="56"/>
        <v>189.34684121703754</v>
      </c>
      <c r="J277" s="567">
        <f t="shared" si="51"/>
        <v>27.167256964066812</v>
      </c>
      <c r="K277" s="519">
        <f t="shared" si="52"/>
        <v>160</v>
      </c>
      <c r="L277" s="565">
        <f t="shared" si="53"/>
        <v>215.15847145956377</v>
      </c>
      <c r="M277" s="347">
        <v>100000</v>
      </c>
      <c r="N277" s="305"/>
      <c r="O277" s="305">
        <f t="shared" si="54"/>
        <v>5.2518686865543023</v>
      </c>
      <c r="P277" s="403"/>
      <c r="Q277" s="454"/>
      <c r="S277" s="406">
        <v>1.3</v>
      </c>
      <c r="T277" s="403">
        <v>1.1299999999999999</v>
      </c>
      <c r="Z277" s="568" t="str">
        <f>Sprache!D274</f>
        <v>Bettenzimmer (SIA 2024:2015)</v>
      </c>
      <c r="AA277" s="347"/>
      <c r="AB277" s="347">
        <v>8.1</v>
      </c>
      <c r="AC277" s="347">
        <v>162</v>
      </c>
      <c r="AD277" s="356">
        <v>2.4</v>
      </c>
      <c r="AE277" s="347">
        <v>0.15</v>
      </c>
      <c r="AF277" s="743">
        <v>1</v>
      </c>
      <c r="AG277" s="351" t="s">
        <v>17483</v>
      </c>
      <c r="AK277" s="568" t="str">
        <f t="shared" si="58"/>
        <v>Bettenzimmer (SIA 2024:2015)</v>
      </c>
      <c r="AL277" s="807"/>
      <c r="AM277" s="807">
        <v>8.01</v>
      </c>
      <c r="AN277" s="807">
        <v>174</v>
      </c>
      <c r="AO277" s="807">
        <v>1.9</v>
      </c>
      <c r="AP277" s="807">
        <v>0.15</v>
      </c>
    </row>
    <row r="278" spans="1:42" x14ac:dyDescent="0.2">
      <c r="A278" s="347">
        <v>2</v>
      </c>
      <c r="B278" s="351" t="s">
        <v>44</v>
      </c>
      <c r="C278" s="772">
        <f t="shared" si="49"/>
        <v>94.522209347520317</v>
      </c>
      <c r="D278" s="566">
        <f>0.9/BY58</f>
        <v>0.27305825242718451</v>
      </c>
      <c r="E278" s="364">
        <f>0.99/BZ58</f>
        <v>0.42109740535942153</v>
      </c>
      <c r="F278" s="565">
        <f t="shared" si="57"/>
        <v>17.206712866660254</v>
      </c>
      <c r="G278" s="565">
        <f t="shared" si="55"/>
        <v>39.803057105080867</v>
      </c>
      <c r="H278" s="363">
        <f t="shared" si="50"/>
        <v>49.753821381351088</v>
      </c>
      <c r="I278" s="402">
        <f t="shared" si="56"/>
        <v>17.206712866660254</v>
      </c>
      <c r="J278" s="567">
        <f t="shared" si="51"/>
        <v>4.4225619005645411</v>
      </c>
      <c r="K278" s="519">
        <f t="shared" si="52"/>
        <v>160</v>
      </c>
      <c r="L278" s="565">
        <f t="shared" si="53"/>
        <v>182.59634423842061</v>
      </c>
      <c r="M278" s="347">
        <v>100000</v>
      </c>
      <c r="N278" s="305"/>
      <c r="O278" s="305">
        <f t="shared" si="54"/>
        <v>0.8549525036938459</v>
      </c>
      <c r="P278" s="403"/>
      <c r="Q278" s="454"/>
      <c r="S278" s="406">
        <v>0.9</v>
      </c>
      <c r="T278" s="403">
        <v>0.99</v>
      </c>
      <c r="Z278" s="568" t="str">
        <f>Sprache!D275</f>
        <v>Stationszimmer (SIA 2024:2015)</v>
      </c>
      <c r="AA278" s="347"/>
      <c r="AB278" s="347">
        <v>8.1999999999999993</v>
      </c>
      <c r="AC278" s="347">
        <v>515</v>
      </c>
      <c r="AD278" s="356">
        <v>12</v>
      </c>
      <c r="AE278" s="347">
        <v>0.15</v>
      </c>
      <c r="AF278" s="743">
        <v>0</v>
      </c>
      <c r="AG278" s="351" t="s">
        <v>17484</v>
      </c>
      <c r="AK278" s="568" t="str">
        <f t="shared" si="58"/>
        <v>Stationszimmer (SIA 2024:2015)</v>
      </c>
      <c r="AL278" s="807"/>
      <c r="AM278" s="807">
        <v>8.02</v>
      </c>
      <c r="AN278" s="807">
        <v>558</v>
      </c>
      <c r="AO278" s="807">
        <v>9.6999999999999993</v>
      </c>
      <c r="AP278" s="807">
        <v>0.15</v>
      </c>
    </row>
    <row r="279" spans="1:42" x14ac:dyDescent="0.2">
      <c r="A279" s="347">
        <v>4</v>
      </c>
      <c r="B279" s="351" t="s">
        <v>46</v>
      </c>
      <c r="C279" s="772">
        <f t="shared" si="49"/>
        <v>138.45161254593137</v>
      </c>
      <c r="D279" s="649">
        <f>1.03/BY59</f>
        <v>0.69594594594594594</v>
      </c>
      <c r="E279" s="373">
        <f>1.14/BZ59</f>
        <v>0.73548387096774182</v>
      </c>
      <c r="F279" s="565">
        <f t="shared" si="57"/>
        <v>64.236558974013207</v>
      </c>
      <c r="G279" s="565">
        <f t="shared" si="55"/>
        <v>101.82892793700758</v>
      </c>
      <c r="H279" s="363">
        <f t="shared" si="50"/>
        <v>127.28615992125947</v>
      </c>
      <c r="I279" s="402">
        <f t="shared" si="56"/>
        <v>64.236558974013207</v>
      </c>
      <c r="J279" s="567">
        <f t="shared" si="51"/>
        <v>11.314325326334176</v>
      </c>
      <c r="K279" s="519">
        <f t="shared" si="52"/>
        <v>160</v>
      </c>
      <c r="L279" s="565">
        <f t="shared" si="53"/>
        <v>197.59236896299439</v>
      </c>
      <c r="M279" s="347">
        <v>100000</v>
      </c>
      <c r="N279" s="305"/>
      <c r="O279" s="305">
        <f t="shared" si="54"/>
        <v>2.1872414638495634</v>
      </c>
      <c r="P279" s="403"/>
      <c r="Q279" s="454"/>
      <c r="S279" s="406">
        <v>1.04</v>
      </c>
      <c r="T279" s="403">
        <v>1.04</v>
      </c>
      <c r="Z279" s="568" t="str">
        <f>Sprache!D276</f>
        <v>Behandlungsraum (SIA 2024:2015)</v>
      </c>
      <c r="AA279" s="347"/>
      <c r="AB279" s="347">
        <v>8.3000000000000007</v>
      </c>
      <c r="AC279" s="347">
        <v>280</v>
      </c>
      <c r="AD279" s="356">
        <v>7.2</v>
      </c>
      <c r="AE279" s="347">
        <v>0.15</v>
      </c>
      <c r="AF279" s="743">
        <v>1</v>
      </c>
      <c r="AG279" s="351" t="s">
        <v>17485</v>
      </c>
      <c r="AK279" s="568" t="str">
        <f t="shared" si="58"/>
        <v>Behandlungsraum (SIA 2024:2015)</v>
      </c>
      <c r="AL279" s="807"/>
      <c r="AM279" s="807">
        <v>8.0299999999999994</v>
      </c>
      <c r="AN279" s="807">
        <v>315</v>
      </c>
      <c r="AO279" s="807">
        <v>5.8</v>
      </c>
      <c r="AP279" s="807">
        <v>0.15</v>
      </c>
    </row>
    <row r="280" spans="1:42" x14ac:dyDescent="0.2">
      <c r="A280" s="347">
        <v>5</v>
      </c>
      <c r="B280" s="351" t="s">
        <v>48</v>
      </c>
      <c r="C280" s="772">
        <f t="shared" si="49"/>
        <v>225.03143821563307</v>
      </c>
      <c r="D280" s="566">
        <f>1.3/BY60</f>
        <v>1.2621359223300972</v>
      </c>
      <c r="E280" s="364">
        <f>1.13/BZ60</f>
        <v>1.0865384615384615</v>
      </c>
      <c r="F280" s="565">
        <f t="shared" si="57"/>
        <v>189.34684121703754</v>
      </c>
      <c r="G280" s="565">
        <f t="shared" si="55"/>
        <v>244.50531267660131</v>
      </c>
      <c r="H280" s="363">
        <f t="shared" si="50"/>
        <v>305.63164084575163</v>
      </c>
      <c r="I280" s="402">
        <f t="shared" si="56"/>
        <v>189.34684121703754</v>
      </c>
      <c r="J280" s="567">
        <f t="shared" si="51"/>
        <v>27.167256964066812</v>
      </c>
      <c r="K280" s="519">
        <f t="shared" si="52"/>
        <v>160</v>
      </c>
      <c r="L280" s="565">
        <f t="shared" si="53"/>
        <v>215.15847145956377</v>
      </c>
      <c r="M280" s="347">
        <v>100000</v>
      </c>
      <c r="N280" s="305"/>
      <c r="O280" s="305">
        <f t="shared" si="54"/>
        <v>5.2518686865543023</v>
      </c>
      <c r="P280" s="403"/>
      <c r="Q280" s="454"/>
      <c r="S280" s="406">
        <v>1.3</v>
      </c>
      <c r="T280" s="403">
        <v>1.1299999999999999</v>
      </c>
      <c r="Z280" s="568" t="str">
        <f>Sprache!D277</f>
        <v>Produktion (grob) (SIA 2024:2015)</v>
      </c>
      <c r="AA280" s="347"/>
      <c r="AB280" s="347">
        <v>9.1</v>
      </c>
      <c r="AC280" s="347">
        <v>362</v>
      </c>
      <c r="AD280" s="356">
        <v>10</v>
      </c>
      <c r="AE280" s="347">
        <v>0.15</v>
      </c>
      <c r="AF280" s="743">
        <v>1</v>
      </c>
      <c r="AG280" s="351" t="s">
        <v>17486</v>
      </c>
      <c r="AK280" s="568" t="str">
        <f t="shared" si="58"/>
        <v>Produktion (grob) (SIA 2024:2015)</v>
      </c>
      <c r="AL280" s="807"/>
      <c r="AM280" s="807">
        <v>9.01</v>
      </c>
      <c r="AN280" s="807">
        <v>185</v>
      </c>
      <c r="AO280" s="807">
        <v>3.2</v>
      </c>
      <c r="AP280" s="807">
        <v>0.15</v>
      </c>
    </row>
    <row r="281" spans="1:42" x14ac:dyDescent="0.2">
      <c r="A281" s="347">
        <v>2</v>
      </c>
      <c r="B281" s="351" t="s">
        <v>50</v>
      </c>
      <c r="C281" s="772">
        <f t="shared" si="49"/>
        <v>78.768507789600264</v>
      </c>
      <c r="D281" s="566">
        <f>0.9/BY61</f>
        <v>0.27305825242718451</v>
      </c>
      <c r="E281" s="364">
        <f>0.99/BZ61</f>
        <v>0.42109740535942153</v>
      </c>
      <c r="F281" s="565">
        <f t="shared" si="57"/>
        <v>14.338927388883544</v>
      </c>
      <c r="G281" s="565">
        <f t="shared" si="55"/>
        <v>33.169214254234056</v>
      </c>
      <c r="H281" s="363">
        <f t="shared" si="50"/>
        <v>41.461517817792569</v>
      </c>
      <c r="I281" s="402">
        <f t="shared" si="56"/>
        <v>14.338927388883544</v>
      </c>
      <c r="J281" s="567">
        <f t="shared" si="51"/>
        <v>3.6854682504704508</v>
      </c>
      <c r="K281" s="519">
        <f t="shared" si="52"/>
        <v>160</v>
      </c>
      <c r="L281" s="565">
        <f t="shared" si="53"/>
        <v>178.8302868653505</v>
      </c>
      <c r="M281" s="347">
        <v>100000</v>
      </c>
      <c r="N281" s="305"/>
      <c r="O281" s="305">
        <f t="shared" si="54"/>
        <v>0.71246041974487162</v>
      </c>
      <c r="P281" s="403"/>
      <c r="Q281" s="454"/>
      <c r="S281" s="406">
        <v>0.9</v>
      </c>
      <c r="T281" s="403">
        <v>0.99</v>
      </c>
      <c r="Z281" s="568" t="str">
        <f>Sprache!D278</f>
        <v>Produktion (fein) (SIA 2024:2015)</v>
      </c>
      <c r="AA281" s="347"/>
      <c r="AB281" s="347">
        <v>9.1999999999999993</v>
      </c>
      <c r="AC281" s="347">
        <v>202</v>
      </c>
      <c r="AD281" s="356">
        <v>10</v>
      </c>
      <c r="AE281" s="347">
        <v>0.15</v>
      </c>
      <c r="AF281" s="743">
        <v>1</v>
      </c>
      <c r="AG281" s="351" t="s">
        <v>17487</v>
      </c>
      <c r="AK281" s="568" t="str">
        <f t="shared" si="58"/>
        <v>Produktion (fein) (SIA 2024:2015)</v>
      </c>
      <c r="AL281" s="807"/>
      <c r="AM281" s="807">
        <v>9.02</v>
      </c>
      <c r="AN281" s="807">
        <v>144</v>
      </c>
      <c r="AO281" s="807">
        <v>1.9</v>
      </c>
      <c r="AP281" s="807">
        <v>0.15</v>
      </c>
    </row>
    <row r="282" spans="1:42" x14ac:dyDescent="0.2">
      <c r="A282" s="347">
        <v>5</v>
      </c>
      <c r="B282" s="351" t="s">
        <v>52</v>
      </c>
      <c r="C282" s="772">
        <f t="shared" si="49"/>
        <v>225.03143821563307</v>
      </c>
      <c r="D282" s="566">
        <f>1.3/BY62</f>
        <v>1.2621359223300972</v>
      </c>
      <c r="E282" s="364">
        <f>1.13/BZ62</f>
        <v>1.0865384615384615</v>
      </c>
      <c r="F282" s="565">
        <f t="shared" si="57"/>
        <v>189.34684121703754</v>
      </c>
      <c r="G282" s="565">
        <f t="shared" si="55"/>
        <v>244.50531267660131</v>
      </c>
      <c r="H282" s="363">
        <f t="shared" si="50"/>
        <v>305.63164084575163</v>
      </c>
      <c r="I282" s="402">
        <f t="shared" si="56"/>
        <v>189.34684121703754</v>
      </c>
      <c r="J282" s="567">
        <f t="shared" si="51"/>
        <v>27.167256964066812</v>
      </c>
      <c r="K282" s="519">
        <f t="shared" si="52"/>
        <v>160</v>
      </c>
      <c r="L282" s="565">
        <f t="shared" si="53"/>
        <v>215.15847145956377</v>
      </c>
      <c r="M282" s="347">
        <v>100000</v>
      </c>
      <c r="N282" s="305"/>
      <c r="O282" s="305">
        <f t="shared" si="54"/>
        <v>5.2518686865543023</v>
      </c>
      <c r="P282" s="403"/>
      <c r="Q282" s="454"/>
      <c r="S282" s="406">
        <v>1.3</v>
      </c>
      <c r="T282" s="403">
        <v>1.1299999999999999</v>
      </c>
      <c r="Z282" s="568" t="str">
        <f>Sprache!D279</f>
        <v>Laborraum (SIA 2024:2015)</v>
      </c>
      <c r="AA282" s="347"/>
      <c r="AB282" s="347">
        <v>9.3000000000000007</v>
      </c>
      <c r="AC282" s="347">
        <v>231</v>
      </c>
      <c r="AD282" s="356">
        <v>20</v>
      </c>
      <c r="AE282" s="347">
        <v>0.15</v>
      </c>
      <c r="AF282" s="743">
        <v>1</v>
      </c>
      <c r="AG282" s="351" t="s">
        <v>17488</v>
      </c>
      <c r="AK282" s="568" t="str">
        <f t="shared" si="58"/>
        <v>Laborraum (SIA 2024:2015)</v>
      </c>
      <c r="AL282" s="807"/>
      <c r="AM282" s="807">
        <v>9.0299999999999994</v>
      </c>
      <c r="AN282" s="807">
        <v>90</v>
      </c>
      <c r="AO282" s="807">
        <v>1.9</v>
      </c>
      <c r="AP282" s="807">
        <v>0.15</v>
      </c>
    </row>
    <row r="283" spans="1:42" x14ac:dyDescent="0.2">
      <c r="A283" s="347">
        <v>4</v>
      </c>
      <c r="B283" s="351" t="s">
        <v>54</v>
      </c>
      <c r="C283" s="772">
        <f t="shared" si="49"/>
        <v>138.45161254593137</v>
      </c>
      <c r="D283" s="649">
        <f>1.03/BY63</f>
        <v>0.69594594594594594</v>
      </c>
      <c r="E283" s="373">
        <f>1.14/BZ63</f>
        <v>0.73548387096774182</v>
      </c>
      <c r="F283" s="565">
        <f t="shared" si="57"/>
        <v>64.236558974013207</v>
      </c>
      <c r="G283" s="565">
        <f t="shared" si="55"/>
        <v>101.82892793700758</v>
      </c>
      <c r="H283" s="363">
        <f t="shared" si="50"/>
        <v>127.28615992125947</v>
      </c>
      <c r="I283" s="402">
        <f t="shared" si="56"/>
        <v>64.236558974013207</v>
      </c>
      <c r="J283" s="567">
        <f t="shared" si="51"/>
        <v>11.314325326334176</v>
      </c>
      <c r="K283" s="519">
        <f t="shared" si="52"/>
        <v>160</v>
      </c>
      <c r="L283" s="565">
        <f t="shared" si="53"/>
        <v>197.59236896299439</v>
      </c>
      <c r="M283" s="347">
        <v>100000</v>
      </c>
      <c r="N283" s="305"/>
      <c r="O283" s="305">
        <f t="shared" si="54"/>
        <v>2.1872414638495634</v>
      </c>
      <c r="P283" s="403"/>
      <c r="Q283" s="454"/>
      <c r="S283" s="406">
        <v>1.04</v>
      </c>
      <c r="T283" s="403">
        <v>1.04</v>
      </c>
      <c r="Z283" s="568" t="str">
        <f>Sprache!D280</f>
        <v>Lagerhalle (SIA 2024:2015)</v>
      </c>
      <c r="AA283" s="347"/>
      <c r="AB283" s="347">
        <v>10.1</v>
      </c>
      <c r="AC283" s="347">
        <v>90</v>
      </c>
      <c r="AD283" s="356">
        <v>1.5</v>
      </c>
      <c r="AE283" s="347">
        <v>0.15</v>
      </c>
      <c r="AF283" s="743">
        <v>0</v>
      </c>
      <c r="AG283" s="351" t="s">
        <v>17489</v>
      </c>
      <c r="AK283" s="568" t="str">
        <f t="shared" si="58"/>
        <v>Lagerhalle (SIA 2024:2015)</v>
      </c>
      <c r="AL283" s="807"/>
      <c r="AM283" s="807">
        <v>10.01</v>
      </c>
      <c r="AN283" s="807">
        <v>64</v>
      </c>
      <c r="AO283" s="807">
        <v>1.2</v>
      </c>
      <c r="AP283" s="807">
        <v>0.15</v>
      </c>
    </row>
    <row r="284" spans="1:42" x14ac:dyDescent="0.2">
      <c r="A284" s="347">
        <v>6</v>
      </c>
      <c r="B284" s="351" t="s">
        <v>56</v>
      </c>
      <c r="C284" s="772">
        <f t="shared" si="49"/>
        <v>271.63437604511586</v>
      </c>
      <c r="D284" s="566">
        <f>1.35/BY64</f>
        <v>1.3235294117647058</v>
      </c>
      <c r="E284" s="373">
        <f>1.15/BZ64</f>
        <v>1.1111111111111112</v>
      </c>
      <c r="F284" s="565">
        <f t="shared" si="57"/>
        <v>239.67739062804338</v>
      </c>
      <c r="G284" s="565">
        <f t="shared" si="55"/>
        <v>301.81597338346205</v>
      </c>
      <c r="H284" s="363">
        <f t="shared" si="50"/>
        <v>377.26996672932756</v>
      </c>
      <c r="I284" s="402">
        <f t="shared" si="56"/>
        <v>239.67739062804338</v>
      </c>
      <c r="J284" s="567">
        <f t="shared" si="51"/>
        <v>33.535108153718006</v>
      </c>
      <c r="K284" s="519">
        <f t="shared" si="52"/>
        <v>160</v>
      </c>
      <c r="L284" s="565">
        <f t="shared" si="53"/>
        <v>222.13858275541867</v>
      </c>
      <c r="M284" s="347">
        <v>100000</v>
      </c>
      <c r="N284" s="305"/>
      <c r="O284" s="305">
        <f t="shared" si="54"/>
        <v>6.4828769664038548</v>
      </c>
      <c r="P284" s="403"/>
      <c r="Q284" s="454"/>
      <c r="S284" s="406">
        <v>1.35</v>
      </c>
      <c r="T284" s="403">
        <v>1.28</v>
      </c>
      <c r="Z284" s="568" t="str">
        <f>Sprache!D281</f>
        <v>Turnhalle (SIA 2024:2015)</v>
      </c>
      <c r="AA284" s="347"/>
      <c r="AB284" s="347">
        <v>11.1</v>
      </c>
      <c r="AC284" s="347">
        <v>115</v>
      </c>
      <c r="AD284" s="356">
        <v>4.5</v>
      </c>
      <c r="AE284" s="347">
        <v>0.15</v>
      </c>
      <c r="AF284" s="743">
        <v>1</v>
      </c>
      <c r="AG284" s="351" t="s">
        <v>17490</v>
      </c>
      <c r="AK284" s="568" t="str">
        <f t="shared" si="58"/>
        <v>Turnhalle (SIA 2024:2015)</v>
      </c>
      <c r="AL284" s="807"/>
      <c r="AM284" s="807">
        <v>11.01</v>
      </c>
      <c r="AN284" s="807">
        <v>128</v>
      </c>
      <c r="AO284" s="807">
        <v>3.6</v>
      </c>
      <c r="AP284" s="807">
        <v>0.15</v>
      </c>
    </row>
    <row r="285" spans="1:42" x14ac:dyDescent="0.2">
      <c r="A285" s="347">
        <v>6</v>
      </c>
      <c r="B285" s="351" t="s">
        <v>58</v>
      </c>
      <c r="C285" s="772">
        <f t="shared" si="49"/>
        <v>271.63437604511586</v>
      </c>
      <c r="D285" s="566">
        <f>1.35/BY65</f>
        <v>1.3235294117647058</v>
      </c>
      <c r="E285" s="373">
        <f>1.15/BZ65</f>
        <v>1.1111111111111112</v>
      </c>
      <c r="F285" s="565">
        <f t="shared" si="57"/>
        <v>239.67739062804338</v>
      </c>
      <c r="G285" s="565">
        <f t="shared" si="55"/>
        <v>301.81597338346205</v>
      </c>
      <c r="H285" s="363">
        <f t="shared" si="50"/>
        <v>377.26996672932756</v>
      </c>
      <c r="I285" s="402">
        <f t="shared" si="56"/>
        <v>239.67739062804338</v>
      </c>
      <c r="J285" s="567">
        <f t="shared" si="51"/>
        <v>33.535108153718006</v>
      </c>
      <c r="K285" s="519">
        <f t="shared" si="52"/>
        <v>160</v>
      </c>
      <c r="L285" s="565">
        <f t="shared" si="53"/>
        <v>222.13858275541867</v>
      </c>
      <c r="M285" s="347">
        <v>100000</v>
      </c>
      <c r="N285" s="305"/>
      <c r="O285" s="305">
        <f t="shared" si="54"/>
        <v>6.4828769664038548</v>
      </c>
      <c r="P285" s="403"/>
      <c r="Q285" s="454"/>
      <c r="S285" s="406">
        <v>1.35</v>
      </c>
      <c r="T285" s="403">
        <v>1.28</v>
      </c>
      <c r="Z285" s="568" t="str">
        <f>Sprache!D282</f>
        <v>Fitnessraum (SIA 2024:2015)</v>
      </c>
      <c r="AA285" s="347"/>
      <c r="AB285" s="347">
        <v>11.2</v>
      </c>
      <c r="AC285" s="347">
        <v>262</v>
      </c>
      <c r="AD285" s="356">
        <v>9</v>
      </c>
      <c r="AE285" s="347">
        <v>0.15</v>
      </c>
      <c r="AF285" s="743">
        <v>1</v>
      </c>
      <c r="AG285" s="351" t="s">
        <v>17491</v>
      </c>
      <c r="AK285" s="568" t="str">
        <f t="shared" si="58"/>
        <v>Fitnessraum (SIA 2024:2015)</v>
      </c>
      <c r="AL285" s="807"/>
      <c r="AM285" s="807">
        <v>11.02</v>
      </c>
      <c r="AN285" s="807">
        <v>141</v>
      </c>
      <c r="AO285" s="807">
        <v>7.3</v>
      </c>
      <c r="AP285" s="807">
        <v>0.15</v>
      </c>
    </row>
    <row r="286" spans="1:42" x14ac:dyDescent="0.2">
      <c r="A286" s="347">
        <v>4</v>
      </c>
      <c r="B286" s="351" t="s">
        <v>60</v>
      </c>
      <c r="C286" s="772">
        <f t="shared" si="49"/>
        <v>138.45161254593137</v>
      </c>
      <c r="D286" s="649">
        <f>1.03/BY66</f>
        <v>0.69594594594594594</v>
      </c>
      <c r="E286" s="373">
        <f>1.14/BZ66</f>
        <v>0.73548387096774182</v>
      </c>
      <c r="F286" s="565">
        <f t="shared" si="57"/>
        <v>64.236558974013207</v>
      </c>
      <c r="G286" s="565">
        <f t="shared" si="55"/>
        <v>101.82892793700758</v>
      </c>
      <c r="H286" s="363">
        <f t="shared" si="50"/>
        <v>127.28615992125947</v>
      </c>
      <c r="I286" s="402">
        <f t="shared" si="56"/>
        <v>64.236558974013207</v>
      </c>
      <c r="J286" s="567">
        <f t="shared" si="51"/>
        <v>11.314325326334176</v>
      </c>
      <c r="K286" s="519">
        <f t="shared" si="52"/>
        <v>160</v>
      </c>
      <c r="L286" s="565">
        <f t="shared" si="53"/>
        <v>197.59236896299439</v>
      </c>
      <c r="M286" s="347">
        <v>100000</v>
      </c>
      <c r="N286" s="305"/>
      <c r="O286" s="305">
        <f t="shared" si="54"/>
        <v>2.1872414638495634</v>
      </c>
      <c r="P286" s="403"/>
      <c r="Q286" s="454"/>
      <c r="S286" s="406">
        <v>1.04</v>
      </c>
      <c r="T286" s="403">
        <v>1.04</v>
      </c>
      <c r="Z286" s="306"/>
      <c r="AA286" s="306"/>
    </row>
    <row r="287" spans="1:42" ht="13.5" thickBot="1" x14ac:dyDescent="0.25">
      <c r="A287" s="347">
        <v>3</v>
      </c>
      <c r="B287" s="351" t="s">
        <v>62</v>
      </c>
      <c r="C287" s="772">
        <f t="shared" si="49"/>
        <v>113.94756874326096</v>
      </c>
      <c r="D287" s="566">
        <f>1/BY67</f>
        <v>0.35087719298245612</v>
      </c>
      <c r="E287" s="373">
        <f>1.12/BZ67</f>
        <v>0.52093023255813964</v>
      </c>
      <c r="F287" s="565">
        <f t="shared" si="57"/>
        <v>26.654402045207238</v>
      </c>
      <c r="G287" s="565">
        <f t="shared" si="55"/>
        <v>59.358733484861531</v>
      </c>
      <c r="H287" s="363">
        <f t="shared" si="50"/>
        <v>74.198416856076918</v>
      </c>
      <c r="I287" s="402">
        <f t="shared" si="56"/>
        <v>26.654402045207238</v>
      </c>
      <c r="J287" s="567">
        <f t="shared" si="51"/>
        <v>6.5954148316512811</v>
      </c>
      <c r="K287" s="519">
        <f t="shared" si="52"/>
        <v>160</v>
      </c>
      <c r="L287" s="565">
        <f t="shared" si="53"/>
        <v>192.70433143965431</v>
      </c>
      <c r="M287" s="347">
        <v>100000</v>
      </c>
      <c r="N287" s="305"/>
      <c r="O287" s="305">
        <f t="shared" si="54"/>
        <v>1.2749999999999997</v>
      </c>
      <c r="P287" s="403"/>
      <c r="Q287" s="454"/>
      <c r="S287" s="406">
        <v>1</v>
      </c>
      <c r="T287" s="403">
        <v>1</v>
      </c>
      <c r="Z287" s="306"/>
      <c r="AA287" s="306"/>
      <c r="AB287" s="338" t="s">
        <v>278</v>
      </c>
      <c r="AC287" s="338" t="s">
        <v>279</v>
      </c>
      <c r="AD287" s="338" t="s">
        <v>288</v>
      </c>
      <c r="AE287" s="338" t="s">
        <v>289</v>
      </c>
      <c r="AF287" s="306" t="str">
        <f>AF258</f>
        <v>SoSchu.empf</v>
      </c>
    </row>
    <row r="288" spans="1:42" ht="13.5" thickBot="1" x14ac:dyDescent="0.25">
      <c r="A288" s="347">
        <v>6</v>
      </c>
      <c r="B288" s="351" t="s">
        <v>64</v>
      </c>
      <c r="C288" s="772">
        <f t="shared" si="49"/>
        <v>271.63437604511586</v>
      </c>
      <c r="D288" s="566">
        <f>1.35/BY68</f>
        <v>1.3235294117647058</v>
      </c>
      <c r="E288" s="373">
        <f>1.15/BZ68</f>
        <v>1.1111111111111112</v>
      </c>
      <c r="F288" s="565">
        <f t="shared" si="57"/>
        <v>239.67739062804338</v>
      </c>
      <c r="G288" s="565">
        <f t="shared" si="55"/>
        <v>301.81597338346205</v>
      </c>
      <c r="H288" s="363">
        <f t="shared" si="50"/>
        <v>377.26996672932756</v>
      </c>
      <c r="I288" s="402">
        <f t="shared" si="56"/>
        <v>239.67739062804338</v>
      </c>
      <c r="J288" s="567">
        <f t="shared" si="51"/>
        <v>33.535108153718006</v>
      </c>
      <c r="K288" s="519">
        <f t="shared" si="52"/>
        <v>160</v>
      </c>
      <c r="L288" s="565">
        <f t="shared" si="53"/>
        <v>222.13858275541867</v>
      </c>
      <c r="M288" s="347">
        <v>100000</v>
      </c>
      <c r="N288" s="305"/>
      <c r="O288" s="305">
        <f t="shared" si="54"/>
        <v>6.4828769664038548</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772">
        <f t="shared" si="49"/>
        <v>94.522209347520317</v>
      </c>
      <c r="D289" s="566">
        <f>0.9/BY69</f>
        <v>0.27305825242718451</v>
      </c>
      <c r="E289" s="364">
        <f>0.99/BZ69</f>
        <v>0.42109740535942153</v>
      </c>
      <c r="F289" s="565">
        <f t="shared" si="57"/>
        <v>17.206712866660254</v>
      </c>
      <c r="G289" s="565">
        <f t="shared" si="55"/>
        <v>39.803057105080867</v>
      </c>
      <c r="H289" s="363">
        <f t="shared" si="50"/>
        <v>49.753821381351088</v>
      </c>
      <c r="I289" s="402">
        <f t="shared" si="56"/>
        <v>17.206712866660254</v>
      </c>
      <c r="J289" s="567">
        <f t="shared" si="51"/>
        <v>4.4225619005645411</v>
      </c>
      <c r="K289" s="519">
        <f t="shared" si="52"/>
        <v>160</v>
      </c>
      <c r="L289" s="565">
        <f t="shared" si="53"/>
        <v>182.59634423842061</v>
      </c>
      <c r="M289" s="347">
        <v>100000</v>
      </c>
      <c r="N289" s="305"/>
      <c r="O289" s="305">
        <f t="shared" si="54"/>
        <v>0.8549525036938459</v>
      </c>
      <c r="P289" s="403"/>
      <c r="Q289" s="454"/>
      <c r="S289" s="406">
        <v>0.9</v>
      </c>
      <c r="T289" s="403">
        <v>1</v>
      </c>
      <c r="U289" s="306"/>
      <c r="V289" s="306"/>
      <c r="W289" s="306"/>
      <c r="X289" s="306"/>
      <c r="Y289" s="306"/>
    </row>
    <row r="290" spans="1:72" ht="13.5" thickBot="1" x14ac:dyDescent="0.25">
      <c r="A290" s="347">
        <v>6</v>
      </c>
      <c r="B290" s="351" t="s">
        <v>68</v>
      </c>
      <c r="C290" s="772">
        <f t="shared" si="49"/>
        <v>271.63437604511586</v>
      </c>
      <c r="D290" s="566">
        <f>1.35/BY70</f>
        <v>1.3235294117647058</v>
      </c>
      <c r="E290" s="373">
        <f>1.15/BZ70</f>
        <v>1.1111111111111112</v>
      </c>
      <c r="F290" s="565">
        <f t="shared" si="57"/>
        <v>239.67739062804338</v>
      </c>
      <c r="G290" s="565">
        <f t="shared" si="55"/>
        <v>301.81597338346205</v>
      </c>
      <c r="H290" s="363">
        <f t="shared" si="50"/>
        <v>377.26996672932756</v>
      </c>
      <c r="I290" s="402">
        <f t="shared" si="56"/>
        <v>239.67739062804338</v>
      </c>
      <c r="J290" s="567">
        <f t="shared" si="51"/>
        <v>33.535108153718006</v>
      </c>
      <c r="K290" s="519">
        <f t="shared" si="52"/>
        <v>160</v>
      </c>
      <c r="L290" s="565">
        <f t="shared" si="53"/>
        <v>222.13858275541867</v>
      </c>
      <c r="M290" s="347">
        <v>100000</v>
      </c>
      <c r="N290" s="305"/>
      <c r="O290" s="305">
        <f t="shared" si="54"/>
        <v>6.4828769664038548</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772">
        <f t="shared" si="49"/>
        <v>113.94756874326096</v>
      </c>
      <c r="D291" s="566">
        <f>1/BY71</f>
        <v>0.35087719298245612</v>
      </c>
      <c r="E291" s="373">
        <f>1.12/BZ71</f>
        <v>0.52093023255813964</v>
      </c>
      <c r="F291" s="565">
        <f t="shared" si="57"/>
        <v>26.654402045207238</v>
      </c>
      <c r="G291" s="565">
        <f t="shared" si="55"/>
        <v>59.358733484861531</v>
      </c>
      <c r="H291" s="363">
        <f t="shared" si="50"/>
        <v>74.198416856076918</v>
      </c>
      <c r="I291" s="402">
        <f t="shared" si="56"/>
        <v>26.654402045207238</v>
      </c>
      <c r="J291" s="567">
        <f t="shared" si="51"/>
        <v>6.5954148316512811</v>
      </c>
      <c r="K291" s="519">
        <f t="shared" si="52"/>
        <v>160</v>
      </c>
      <c r="L291" s="565">
        <f t="shared" si="53"/>
        <v>192.70433143965431</v>
      </c>
      <c r="M291" s="347">
        <v>100000</v>
      </c>
      <c r="N291" s="305"/>
      <c r="O291" s="305">
        <f t="shared" si="54"/>
        <v>1.2749999999999997</v>
      </c>
      <c r="P291" s="403"/>
      <c r="Q291" s="454"/>
      <c r="S291" s="406">
        <v>1</v>
      </c>
      <c r="T291" s="403">
        <v>1</v>
      </c>
    </row>
    <row r="292" spans="1:72" ht="13.5" thickBot="1" x14ac:dyDescent="0.25">
      <c r="A292" s="347">
        <v>4</v>
      </c>
      <c r="B292" s="351" t="s">
        <v>72</v>
      </c>
      <c r="C292" s="772">
        <f t="shared" si="49"/>
        <v>138.45161254593137</v>
      </c>
      <c r="D292" s="649">
        <f>1.03/BY72</f>
        <v>0.69594594594594594</v>
      </c>
      <c r="E292" s="373">
        <f>1.14/BZ72</f>
        <v>0.73548387096774182</v>
      </c>
      <c r="F292" s="565">
        <f t="shared" si="57"/>
        <v>64.236558974013207</v>
      </c>
      <c r="G292" s="565">
        <f t="shared" si="55"/>
        <v>101.82892793700758</v>
      </c>
      <c r="H292" s="363">
        <f t="shared" si="50"/>
        <v>127.28615992125947</v>
      </c>
      <c r="I292" s="402">
        <f t="shared" si="56"/>
        <v>64.236558974013207</v>
      </c>
      <c r="J292" s="567">
        <f t="shared" si="51"/>
        <v>11.314325326334176</v>
      </c>
      <c r="K292" s="519">
        <f t="shared" si="52"/>
        <v>160</v>
      </c>
      <c r="L292" s="565">
        <f t="shared" si="53"/>
        <v>197.59236896299439</v>
      </c>
      <c r="M292" s="347">
        <v>100000</v>
      </c>
      <c r="N292" s="305"/>
      <c r="O292" s="305">
        <f t="shared" si="54"/>
        <v>2.1872414638495634</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772">
        <f t="shared" si="49"/>
        <v>271.63437604511586</v>
      </c>
      <c r="D293" s="566">
        <f>1.35/BY73</f>
        <v>1.3235294117647058</v>
      </c>
      <c r="E293" s="373">
        <f>1.15/BZ73</f>
        <v>1.1111111111111112</v>
      </c>
      <c r="F293" s="565">
        <f t="shared" si="57"/>
        <v>239.67739062804338</v>
      </c>
      <c r="G293" s="565">
        <f t="shared" si="55"/>
        <v>301.81597338346205</v>
      </c>
      <c r="H293" s="363">
        <f t="shared" si="50"/>
        <v>377.26996672932756</v>
      </c>
      <c r="I293" s="402">
        <f t="shared" si="56"/>
        <v>239.67739062804338</v>
      </c>
      <c r="J293" s="567">
        <f t="shared" si="51"/>
        <v>33.535108153718006</v>
      </c>
      <c r="K293" s="519">
        <f t="shared" si="52"/>
        <v>160</v>
      </c>
      <c r="L293" s="565">
        <f t="shared" si="53"/>
        <v>222.13858275541867</v>
      </c>
      <c r="M293" s="347">
        <v>100000</v>
      </c>
      <c r="N293" s="305"/>
      <c r="O293" s="305">
        <f t="shared" si="54"/>
        <v>6.4828769664038548</v>
      </c>
      <c r="P293" s="403"/>
      <c r="Q293" s="454"/>
      <c r="S293" s="406">
        <v>1.35</v>
      </c>
      <c r="T293" s="403">
        <v>1.28</v>
      </c>
    </row>
    <row r="294" spans="1:72" x14ac:dyDescent="0.2">
      <c r="A294" s="347">
        <v>4</v>
      </c>
      <c r="B294" s="351" t="s">
        <v>76</v>
      </c>
      <c r="C294" s="772">
        <f t="shared" si="49"/>
        <v>102.48083830194773</v>
      </c>
      <c r="D294" s="649">
        <f>1.03/BY74</f>
        <v>0.69594594594594594</v>
      </c>
      <c r="E294" s="373">
        <f>1.14/BZ74</f>
        <v>0.73548387096774182</v>
      </c>
      <c r="F294" s="363">
        <f t="shared" si="57"/>
        <v>47.54741596892169</v>
      </c>
      <c r="G294" s="363">
        <f t="shared" si="55"/>
        <v>75.373003654335733</v>
      </c>
      <c r="H294" s="363">
        <f>G294*$H$254</f>
        <v>94.216254567919663</v>
      </c>
      <c r="I294" s="402">
        <f t="shared" si="56"/>
        <v>47.54741596892169</v>
      </c>
      <c r="J294" s="364">
        <f t="shared" si="51"/>
        <v>8.3747781838150814</v>
      </c>
      <c r="K294" s="347">
        <f t="shared" si="52"/>
        <v>160</v>
      </c>
      <c r="L294" s="363">
        <f t="shared" si="53"/>
        <v>187.82558768541404</v>
      </c>
      <c r="M294" s="347">
        <v>100000</v>
      </c>
      <c r="N294" s="305"/>
      <c r="O294" s="305">
        <f t="shared" si="54"/>
        <v>1.6189796179493436</v>
      </c>
      <c r="P294" s="403"/>
      <c r="Q294" s="454"/>
      <c r="S294" s="406">
        <v>1.04</v>
      </c>
      <c r="T294" s="403">
        <v>1.04</v>
      </c>
    </row>
    <row r="295" spans="1:72" x14ac:dyDescent="0.2">
      <c r="A295" s="347">
        <v>4</v>
      </c>
      <c r="B295" s="351" t="s">
        <v>78</v>
      </c>
      <c r="C295" s="772">
        <f t="shared" si="49"/>
        <v>102.48083830194773</v>
      </c>
      <c r="D295" s="566">
        <f>1.03/BY75</f>
        <v>0.69594594594594594</v>
      </c>
      <c r="E295" s="773">
        <f>1.14/BZ75</f>
        <v>0.73548387096774182</v>
      </c>
      <c r="F295" s="772">
        <f>C295*D295*$F$254</f>
        <v>47.54741596892169</v>
      </c>
      <c r="G295" s="772">
        <f>C295*E295*$G$254</f>
        <v>75.373003654335733</v>
      </c>
      <c r="H295" s="772">
        <f t="shared" ref="H295" si="59">G295*$H$254</f>
        <v>94.216254567919663</v>
      </c>
      <c r="I295" s="774">
        <f t="shared" si="56"/>
        <v>47.54741596892169</v>
      </c>
      <c r="J295" s="773">
        <f t="shared" si="51"/>
        <v>8.3747781838150814</v>
      </c>
      <c r="K295" s="775">
        <f t="shared" si="52"/>
        <v>160</v>
      </c>
      <c r="L295" s="772">
        <f t="shared" si="53"/>
        <v>187.82558768541404</v>
      </c>
      <c r="M295" s="347">
        <v>100000</v>
      </c>
      <c r="N295" s="305"/>
      <c r="O295" s="305">
        <f t="shared" si="54"/>
        <v>1.6189796179493436</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60">F255</f>
        <v>Fensterlüftung Tag</v>
      </c>
      <c r="G303" s="619" t="str">
        <f t="shared" si="60"/>
        <v>Fensterlüftung Tag&amp;Nacht</v>
      </c>
      <c r="H303" s="619" t="str">
        <f t="shared" si="60"/>
        <v>Fensterquerlüftung Tag&amp;Nacht</v>
      </c>
      <c r="I303" s="618" t="str">
        <f>I255</f>
        <v>Fensterlüftung Tag &amp; mech.Lüftung Nacht</v>
      </c>
      <c r="J303" s="620" t="str">
        <f>J255</f>
        <v>mech.Lüftung (inkl. Nacht) mit Sommer Bypass</v>
      </c>
      <c r="K303" s="620" t="str">
        <f>K255</f>
        <v>FBK-FreeCooling&amp;mech.Lüftung mit Sommerbypass (inkl. Nacht)</v>
      </c>
      <c r="L303" s="619" t="str">
        <f>L255</f>
        <v>FBK-FreeCooling &amp; Fensterlüftung</v>
      </c>
      <c r="M303" s="620" t="str">
        <f>M255</f>
        <v>aktive Kühlung</v>
      </c>
      <c r="N303" s="305"/>
      <c r="X303" s="609"/>
      <c r="Y303" s="305"/>
      <c r="Z303" s="305"/>
      <c r="AA303" s="305"/>
      <c r="AB303" s="606" t="str">
        <f>$F$255</f>
        <v>Fensterlüftung Tag</v>
      </c>
      <c r="AC303" s="604" t="str">
        <f>$G$255</f>
        <v>Fensterlüftung Tag&amp;Nacht</v>
      </c>
      <c r="AD303" s="604" t="str">
        <f>$H$255</f>
        <v>Fensterquerlüftung Tag&amp;Nacht</v>
      </c>
      <c r="AE303" s="606" t="str">
        <f>I255</f>
        <v>Fensterlüftung Tag &amp; mech.Lüftung Nacht</v>
      </c>
      <c r="AF303" s="608" t="str">
        <f>$J$255</f>
        <v>mech.Lüftung (inkl. Nacht) mit Sommer Bypass</v>
      </c>
      <c r="AG303" s="608" t="str">
        <f>$K$255</f>
        <v>FBK-FreeCooling&amp;mech.Lüftung mit Sommerbypass (inkl. Nacht)</v>
      </c>
      <c r="AH303" s="604" t="str">
        <f>$L$255</f>
        <v>FBK-FreeCooling &amp; Fensterlüftung</v>
      </c>
      <c r="AI303" s="608" t="str">
        <f>$M$255</f>
        <v>aktive Kühlung</v>
      </c>
      <c r="AJ303" s="305"/>
      <c r="AQ303" s="307"/>
      <c r="AR303" s="307"/>
      <c r="AS303" s="307"/>
      <c r="AT303" s="609"/>
      <c r="AU303" s="305"/>
      <c r="AV303" s="305"/>
      <c r="AW303" s="305"/>
      <c r="AX303" s="606" t="str">
        <f>$F$255</f>
        <v>Fensterlüftung Tag</v>
      </c>
      <c r="AY303" s="604" t="str">
        <f>$G$255</f>
        <v>Fensterlüftung Tag&amp;Nacht</v>
      </c>
      <c r="AZ303" s="604" t="str">
        <f>$H$255</f>
        <v>Fensterquerlüftung Tag&amp;Nacht</v>
      </c>
      <c r="BA303" s="606" t="str">
        <f>I255</f>
        <v>Fensterlüftung Tag &amp; mech.Lüftung Nacht</v>
      </c>
      <c r="BB303" s="608" t="str">
        <f>$J$255</f>
        <v>mech.Lüftung (inkl. Nacht) mit Sommer Bypass</v>
      </c>
      <c r="BC303" s="608" t="str">
        <f>$K$255</f>
        <v>FBK-FreeCooling&amp;mech.Lüftung mit Sommerbypass (inkl. Nacht)</v>
      </c>
      <c r="BD303" s="604" t="str">
        <f>$L$255</f>
        <v>FBK-FreeCooling &amp; Fensterlüftung</v>
      </c>
      <c r="BE303" s="608" t="str">
        <f>$M$255</f>
        <v>aktive Kühlung</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61">IFERROR(INDEX($B$255:$O$295,MATCH($B$304,$B$255:$B$295,0),MATCH(F303,$B$255:$O$255,0)),0)</f>
        <v>0</v>
      </c>
      <c r="G304" s="572">
        <f t="shared" si="61"/>
        <v>0</v>
      </c>
      <c r="H304" s="572">
        <f t="shared" si="61"/>
        <v>0</v>
      </c>
      <c r="I304" s="572">
        <f t="shared" si="61"/>
        <v>0</v>
      </c>
      <c r="J304" s="373">
        <f t="shared" si="61"/>
        <v>0</v>
      </c>
      <c r="K304" s="572">
        <f t="shared" si="61"/>
        <v>0</v>
      </c>
      <c r="L304" s="598">
        <f t="shared" si="61"/>
        <v>0</v>
      </c>
      <c r="M304" s="572">
        <f t="shared" si="61"/>
        <v>0</v>
      </c>
      <c r="N304" s="305"/>
      <c r="X304" s="609"/>
      <c r="Y304" s="305"/>
      <c r="Z304" s="305"/>
      <c r="AA304" s="305" t="s">
        <v>282</v>
      </c>
      <c r="AB304" s="572">
        <f t="shared" ref="AB304:AI304" si="62">IFERROR(INDEX($B$255:$O$295,MATCH($B$304,$B$255:$B$295,0),MATCH(AB303,$B$255:$O$255,0)),0)</f>
        <v>0</v>
      </c>
      <c r="AC304" s="572">
        <f t="shared" si="62"/>
        <v>0</v>
      </c>
      <c r="AD304" s="572">
        <f t="shared" si="62"/>
        <v>0</v>
      </c>
      <c r="AE304" s="572">
        <f t="shared" si="62"/>
        <v>0</v>
      </c>
      <c r="AF304" s="373">
        <f t="shared" si="62"/>
        <v>0</v>
      </c>
      <c r="AG304" s="572">
        <f t="shared" si="62"/>
        <v>0</v>
      </c>
      <c r="AH304" s="598">
        <f t="shared" si="62"/>
        <v>0</v>
      </c>
      <c r="AI304" s="572">
        <f t="shared" si="62"/>
        <v>0</v>
      </c>
      <c r="AJ304" s="305"/>
      <c r="AQ304" s="307"/>
      <c r="AR304" s="307"/>
      <c r="AS304" s="307"/>
      <c r="AT304" s="609"/>
      <c r="AU304" s="305"/>
      <c r="AV304" s="305"/>
      <c r="AW304" s="305" t="s">
        <v>282</v>
      </c>
      <c r="AX304" s="572">
        <f t="shared" ref="AX304:BE304" si="63">IFERROR(INDEX($B$255:$O$295,MATCH($B$304,$B$255:$B$295,0),MATCH(AX303,$B$255:$O$255,0)),0)</f>
        <v>0</v>
      </c>
      <c r="AY304" s="572">
        <f t="shared" si="63"/>
        <v>0</v>
      </c>
      <c r="AZ304" s="572">
        <f t="shared" si="63"/>
        <v>0</v>
      </c>
      <c r="BA304" s="572">
        <f t="shared" si="63"/>
        <v>0</v>
      </c>
      <c r="BB304" s="373">
        <f t="shared" si="63"/>
        <v>0</v>
      </c>
      <c r="BC304" s="572">
        <f t="shared" si="63"/>
        <v>0</v>
      </c>
      <c r="BD304" s="598">
        <f t="shared" si="63"/>
        <v>0</v>
      </c>
      <c r="BE304" s="572">
        <f t="shared" si="63"/>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20">
        <f>Nachweisblatt_Raum.1!D94</f>
        <v>0</v>
      </c>
      <c r="G306" s="920"/>
      <c r="H306" s="572">
        <f>$AC$288</f>
        <v>0</v>
      </c>
      <c r="X306" s="609"/>
      <c r="Y306" s="305"/>
      <c r="Z306" s="305"/>
      <c r="AA306" s="305"/>
      <c r="AB306" s="920">
        <f>Nachweisblatt_Raum.2!D94</f>
        <v>0</v>
      </c>
      <c r="AC306" s="920"/>
      <c r="AD306" s="572">
        <f>$AC$290</f>
        <v>0</v>
      </c>
      <c r="AE306" s="305"/>
      <c r="AF306" s="305"/>
      <c r="AG306" s="305"/>
      <c r="AH306" s="310"/>
      <c r="AI306" s="305"/>
      <c r="AL306" s="465"/>
      <c r="AQ306" s="307"/>
      <c r="AR306" s="307"/>
      <c r="AS306" s="307"/>
      <c r="AT306" s="609"/>
      <c r="AU306" s="305"/>
      <c r="AV306" s="305"/>
      <c r="AW306" s="305"/>
      <c r="AX306" s="920">
        <f>Nachweisblatt_Raum.3!D94</f>
        <v>0</v>
      </c>
      <c r="AY306" s="920"/>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17512</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17512</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17512</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Auswahl Sommerstrategie</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17938</v>
      </c>
      <c r="D315" s="305" t="s">
        <v>466</v>
      </c>
      <c r="F315" s="312" t="s">
        <v>17343</v>
      </c>
      <c r="I315" s="465">
        <f>IF(F312=J255,G312*L312,IF(F312=K255,G312+H312*L312,IF(F312=I255,G312+H312/$I$254*L312,G312)))</f>
        <v>0</v>
      </c>
      <c r="K315" s="918" t="s">
        <v>17348</v>
      </c>
      <c r="L315" s="919"/>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8" t="s">
        <v>17348</v>
      </c>
      <c r="AH315" s="919"/>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8" t="s">
        <v>17348</v>
      </c>
      <c r="BD315" s="919"/>
      <c r="BG315" s="306" t="s">
        <v>17401</v>
      </c>
      <c r="BH315" s="306"/>
      <c r="BI315" s="306"/>
      <c r="BJ315" s="306"/>
      <c r="BK315" s="306"/>
      <c r="BL315" s="306"/>
      <c r="BM315" s="306"/>
      <c r="BN315" s="306"/>
      <c r="BO315" s="306"/>
      <c r="BP315" s="306"/>
      <c r="BT315" s="609"/>
    </row>
    <row r="316" spans="2:72" ht="13.5" thickBot="1" x14ac:dyDescent="0.25">
      <c r="B316" s="319" t="s">
        <v>17939</v>
      </c>
      <c r="F316" s="312" t="s">
        <v>464</v>
      </c>
      <c r="I316" s="429" t="e">
        <f>Q114*$F$86*(K316)</f>
        <v>#N/A</v>
      </c>
      <c r="K316" s="601">
        <f>((Q114+L316*45)/(45+L316*45))</f>
        <v>0.88888888888888884</v>
      </c>
      <c r="L316" s="602">
        <v>8</v>
      </c>
      <c r="X316" s="609"/>
      <c r="Y316" s="305"/>
      <c r="Z316" s="305"/>
      <c r="AA316" s="305"/>
      <c r="AB316" s="312" t="s">
        <v>464</v>
      </c>
      <c r="AC316" s="305"/>
      <c r="AD316" s="305"/>
      <c r="AE316" s="429" t="e">
        <f>AM114*$F$86*(AG316)</f>
        <v>#N/A</v>
      </c>
      <c r="AF316" s="305"/>
      <c r="AG316" s="601">
        <f>((AM114+AH316*45)/(45+AH316*45))</f>
        <v>0.88888888888888884</v>
      </c>
      <c r="AH316" s="616">
        <f>L316</f>
        <v>8</v>
      </c>
      <c r="AI316" s="305"/>
      <c r="AQ316" s="307"/>
      <c r="AR316" s="307"/>
      <c r="AS316" s="307"/>
      <c r="AT316" s="609"/>
      <c r="AU316" s="305"/>
      <c r="AV316" s="305"/>
      <c r="AW316" s="305"/>
      <c r="AX316" s="312" t="s">
        <v>464</v>
      </c>
      <c r="AY316" s="305"/>
      <c r="AZ316" s="305"/>
      <c r="BA316" s="429" t="e">
        <f>BI114*$F$86*(BC316)</f>
        <v>#N/A</v>
      </c>
      <c r="BB316" s="305"/>
      <c r="BC316" s="601">
        <f>((BI114+BD316*45)/(45+BD316*45))</f>
        <v>0.88888888888888884</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18" t="s">
        <v>17349</v>
      </c>
      <c r="L318" s="919"/>
      <c r="M318" s="307"/>
      <c r="X318" s="609"/>
      <c r="Y318" s="305"/>
      <c r="Z318" s="465">
        <f>IF(OR(AB306=0,AB312=0),1,0)</f>
        <v>1</v>
      </c>
      <c r="AA318" s="305"/>
      <c r="AB318" s="312" t="s">
        <v>17347</v>
      </c>
      <c r="AC318" s="305"/>
      <c r="AD318" s="305"/>
      <c r="AE318" s="429" t="e">
        <f>(($F$90*AB133)/AB103)*AG319</f>
        <v>#N/A</v>
      </c>
      <c r="AF318" s="305"/>
      <c r="AG318" s="918" t="s">
        <v>17349</v>
      </c>
      <c r="AH318" s="919"/>
      <c r="AI318" s="307"/>
      <c r="AQ318" s="307"/>
      <c r="AR318" s="307"/>
      <c r="AS318" s="307"/>
      <c r="AT318" s="609"/>
      <c r="AU318" s="305"/>
      <c r="AV318" s="465">
        <f>IF(OR(AX306=0,AX312=0),1,0)</f>
        <v>1</v>
      </c>
      <c r="AW318" s="305"/>
      <c r="AX318" s="312" t="s">
        <v>17347</v>
      </c>
      <c r="AY318" s="305"/>
      <c r="AZ318" s="305"/>
      <c r="BA318" s="429" t="e">
        <f>(($F$90*AX133)/AX103)*BC319</f>
        <v>#N/A</v>
      </c>
      <c r="BB318" s="305"/>
      <c r="BC318" s="918" t="s">
        <v>17349</v>
      </c>
      <c r="BD318" s="919"/>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18" t="s">
        <v>17350</v>
      </c>
      <c r="L320" s="919"/>
      <c r="M320" s="307"/>
      <c r="X320" s="609"/>
      <c r="Y320" s="305"/>
      <c r="Z320" s="305"/>
      <c r="AA320" s="305"/>
      <c r="AB320" s="312" t="s">
        <v>17342</v>
      </c>
      <c r="AC320" s="305"/>
      <c r="AD320" s="305"/>
      <c r="AE320" s="581" t="e">
        <f>(($F$88*(AB131+AF131+AJ131))/AB103)*AG321</f>
        <v>#N/A</v>
      </c>
      <c r="AF320" s="305"/>
      <c r="AG320" s="918" t="s">
        <v>17350</v>
      </c>
      <c r="AH320" s="919"/>
      <c r="AI320" s="307"/>
      <c r="AQ320" s="307"/>
      <c r="AR320" s="307"/>
      <c r="AS320" s="307"/>
      <c r="AT320" s="609"/>
      <c r="AU320" s="305"/>
      <c r="AV320" s="305"/>
      <c r="AW320" s="305"/>
      <c r="AX320" s="312" t="s">
        <v>17342</v>
      </c>
      <c r="AY320" s="305"/>
      <c r="AZ320" s="305"/>
      <c r="BA320" s="581" t="e">
        <f>(($F$88*(AX131+BB131+BF131))/AX103)*BC321</f>
        <v>#N/A</v>
      </c>
      <c r="BB320" s="305"/>
      <c r="BC320" s="918" t="s">
        <v>17350</v>
      </c>
      <c r="BD320" s="919"/>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#N/A</v>
      </c>
      <c r="K321" s="601">
        <f>(F132+0.3*L321)/(0.3+0.3*L321)</f>
        <v>0.83333333333333326</v>
      </c>
      <c r="L321" s="602">
        <v>5</v>
      </c>
      <c r="X321" s="609"/>
      <c r="Y321" s="305"/>
      <c r="Z321" s="305"/>
      <c r="AA321" s="305"/>
      <c r="AB321" s="312"/>
      <c r="AC321" s="305"/>
      <c r="AD321" s="305"/>
      <c r="AE321" s="429" t="e">
        <f>SUM(AE315:AE320)</f>
        <v>#N/A</v>
      </c>
      <c r="AF321" s="305"/>
      <c r="AG321" s="601">
        <f>(AB132+0.3*AH321)/(0.3+0.3*AH321)</f>
        <v>0.83333333333333326</v>
      </c>
      <c r="AH321" s="616">
        <f>L321</f>
        <v>5</v>
      </c>
      <c r="AI321" s="305"/>
      <c r="AQ321" s="307"/>
      <c r="AR321" s="307"/>
      <c r="AS321" s="307"/>
      <c r="AT321" s="609"/>
      <c r="AU321" s="305"/>
      <c r="AV321" s="305"/>
      <c r="AW321" s="305"/>
      <c r="AX321" s="312"/>
      <c r="AY321" s="305"/>
      <c r="AZ321" s="305"/>
      <c r="BA321" s="429" t="e">
        <f>SUM(BA315:BA320)</f>
        <v>#N/A</v>
      </c>
      <c r="BB321" s="305"/>
      <c r="BC321" s="601">
        <f>(AX132+0.3*BD321)/(0.3+0.3*BD321)</f>
        <v>0.83333333333333326</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sehr gut eingehalten</v>
      </c>
      <c r="P326" s="310" t="s">
        <v>17515</v>
      </c>
      <c r="X326" s="609"/>
      <c r="Y326" s="305"/>
      <c r="Z326" s="305" t="s">
        <v>467</v>
      </c>
      <c r="AA326" s="305"/>
      <c r="AB326" s="312" t="s">
        <v>264</v>
      </c>
      <c r="AC326" s="305"/>
      <c r="AD326" s="305"/>
      <c r="AE326" s="410">
        <f>AE309</f>
        <v>0</v>
      </c>
      <c r="AF326" s="305"/>
      <c r="AG326" s="428">
        <f>K326</f>
        <v>0</v>
      </c>
      <c r="AH326" s="305"/>
      <c r="AI326" s="305"/>
      <c r="AJ326" s="417" t="str">
        <f>N326</f>
        <v>sehr gut eingehalten</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sehr gut eingehalten</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gut eingehalten</v>
      </c>
      <c r="X327" s="609"/>
      <c r="Y327" s="305"/>
      <c r="Z327" s="305"/>
      <c r="AA327" s="305"/>
      <c r="AB327" s="312" t="s">
        <v>280</v>
      </c>
      <c r="AC327" s="305"/>
      <c r="AD327" s="305"/>
      <c r="AE327" s="581" t="e">
        <f>AB222/AB103</f>
        <v>#N/A</v>
      </c>
      <c r="AF327" s="305"/>
      <c r="AG327" s="428">
        <f t="shared" ref="AG327:AG329" si="64">K327</f>
        <v>0.7</v>
      </c>
      <c r="AH327" s="305"/>
      <c r="AI327" s="410" t="str">
        <f>CONCATENATE("mit ca. ≤ 70 h ",Sprache!$E$166)</f>
        <v>mit ca. ≤ 70 h Übertemperaturstunden</v>
      </c>
      <c r="AJ327" s="417" t="str">
        <f t="shared" ref="AJ327:AJ330" si="65">N327</f>
        <v>gut eingehalten</v>
      </c>
      <c r="AL327" s="310"/>
      <c r="AQ327" s="307"/>
      <c r="AR327" s="307"/>
      <c r="AS327" s="307"/>
      <c r="AT327" s="609"/>
      <c r="AU327" s="305"/>
      <c r="AV327" s="305"/>
      <c r="AW327" s="305"/>
      <c r="AX327" s="312" t="s">
        <v>280</v>
      </c>
      <c r="AY327" s="305"/>
      <c r="AZ327" s="305"/>
      <c r="BA327" s="581" t="e">
        <f>AX222/AX103</f>
        <v>#N/A</v>
      </c>
      <c r="BB327" s="305"/>
      <c r="BC327" s="428">
        <f t="shared" ref="BC327:BC329" si="66">AG327</f>
        <v>0.7</v>
      </c>
      <c r="BD327" s="305"/>
      <c r="BE327" s="410" t="str">
        <f>CONCATENATE("mit ca. ≤ 70 h ",Sprache!$E$166)</f>
        <v>mit ca. ≤ 70 h Übertemperaturstunden</v>
      </c>
      <c r="BF327" s="417" t="str">
        <f t="shared" ref="BF327:BF330" si="67">AJ327</f>
        <v>gut eingehalten</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eingehalten</v>
      </c>
      <c r="X328" s="609"/>
      <c r="Y328" s="305"/>
      <c r="Z328" s="305"/>
      <c r="AA328" s="305"/>
      <c r="AB328" s="312"/>
      <c r="AC328" s="305"/>
      <c r="AD328" s="305"/>
      <c r="AE328" s="427" t="e">
        <f>SUM(AE326:AE327)</f>
        <v>#N/A</v>
      </c>
      <c r="AF328" s="305"/>
      <c r="AG328" s="428">
        <f t="shared" si="64"/>
        <v>0.97</v>
      </c>
      <c r="AH328" s="305"/>
      <c r="AI328" s="410" t="str">
        <f>CONCATENATE("mit ca. ≤ 100 h ",Sprache!$E$166)</f>
        <v>mit ca. ≤ 100 h Übertemperaturstunden</v>
      </c>
      <c r="AJ328" s="417" t="str">
        <f t="shared" si="65"/>
        <v>eingehalten</v>
      </c>
      <c r="AQ328" s="307"/>
      <c r="AR328" s="307"/>
      <c r="AS328" s="307"/>
      <c r="AT328" s="609"/>
      <c r="AU328" s="305"/>
      <c r="AV328" s="305"/>
      <c r="AW328" s="305"/>
      <c r="AX328" s="312"/>
      <c r="AY328" s="305"/>
      <c r="AZ328" s="305"/>
      <c r="BA328" s="427" t="e">
        <f>SUM(BA326:BA327)</f>
        <v>#N/A</v>
      </c>
      <c r="BB328" s="305"/>
      <c r="BC328" s="428">
        <f t="shared" si="66"/>
        <v>0.97</v>
      </c>
      <c r="BD328" s="305"/>
      <c r="BE328" s="410" t="str">
        <f>CONCATENATE("mit ca. ≤ 100 h ",Sprache!$E$166)</f>
        <v>mit ca. ≤ 100 h Übertemperaturstunden</v>
      </c>
      <c r="BF328" s="417" t="str">
        <f t="shared" si="67"/>
        <v>eingehalten</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knapp nicht eingehalten</v>
      </c>
      <c r="Y329" s="305"/>
      <c r="Z329" s="305"/>
      <c r="AA329" s="305"/>
      <c r="AB329" s="312"/>
      <c r="AC329" s="305"/>
      <c r="AD329" s="305"/>
      <c r="AE329" s="305"/>
      <c r="AF329" s="305"/>
      <c r="AG329" s="428">
        <f t="shared" si="64"/>
        <v>1.05</v>
      </c>
      <c r="AH329" s="305"/>
      <c r="AI329" s="410" t="str">
        <f>CONCATENATE("mit ca. &gt; 100 h ",Sprache!$E$166)</f>
        <v>mit ca. &gt; 100 h Übertemperaturstunden</v>
      </c>
      <c r="AJ329" s="417" t="str">
        <f t="shared" si="65"/>
        <v>knapp nicht eingehalten</v>
      </c>
      <c r="AQ329" s="307"/>
      <c r="AR329" s="307"/>
      <c r="AS329" s="307"/>
      <c r="AT329" s="307"/>
      <c r="AU329" s="305"/>
      <c r="AV329" s="305"/>
      <c r="AW329" s="305"/>
      <c r="AX329" s="312"/>
      <c r="AY329" s="305"/>
      <c r="AZ329" s="305"/>
      <c r="BA329" s="305"/>
      <c r="BB329" s="305"/>
      <c r="BC329" s="428">
        <f t="shared" si="66"/>
        <v>1.05</v>
      </c>
      <c r="BD329" s="305"/>
      <c r="BE329" s="410" t="str">
        <f>CONCATENATE("mit ca. &gt; 100 h ",Sprache!$E$166)</f>
        <v>mit ca. &gt; 100 h Übertemperaturstunden</v>
      </c>
      <c r="BF329" s="417" t="str">
        <f t="shared" si="67"/>
        <v>knapp nicht eingehalten</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nicht eingehalten</v>
      </c>
      <c r="Y330" s="305"/>
      <c r="Z330" s="305"/>
      <c r="AA330" s="305"/>
      <c r="AB330" s="305"/>
      <c r="AC330" s="305"/>
      <c r="AD330" s="305"/>
      <c r="AE330" s="305"/>
      <c r="AF330" s="305"/>
      <c r="AG330" s="305"/>
      <c r="AH330" s="305"/>
      <c r="AI330" s="410" t="str">
        <f>CONCATENATE("mit ca. &gt; 130 h ",Sprache!$E$166)</f>
        <v>mit ca. &gt; 130 h Übertemperaturstunden</v>
      </c>
      <c r="AJ330" s="417" t="str">
        <f t="shared" si="65"/>
        <v>nicht eingehalten</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67"/>
        <v>nicht eingehalten</v>
      </c>
      <c r="BG330" s="306"/>
      <c r="BH330" s="306"/>
      <c r="BI330" s="306"/>
      <c r="BJ330" s="306"/>
      <c r="BK330" s="306"/>
      <c r="BL330" s="306"/>
      <c r="BM330" s="306"/>
      <c r="BN330" s="306"/>
      <c r="BO330" s="306"/>
      <c r="BP330" s="306"/>
    </row>
    <row r="331" spans="2:72" x14ac:dyDescent="0.2">
      <c r="D331" s="312" t="s">
        <v>17453</v>
      </c>
      <c r="F331" s="312"/>
      <c r="I331" s="582" t="e">
        <f>ROUND(I328/I321,2)</f>
        <v>#N/A</v>
      </c>
      <c r="K331" s="576" t="e">
        <f>IF(OR(P225=X81,D318=1),N330,
IF(I331&gt;=K329,N330,
IF(I331&lt;K327,N327,
IF(I331&lt;=K328,N328,N329))))</f>
        <v>#N/A</v>
      </c>
      <c r="L331" s="576" t="e">
        <f>IF(OR(P225=X81,D318=1)," ",
IF(I331&gt;=K329,M330,
IF(I331&lt;K327,M327,
IF(I331&lt;=K328,M328,M329))))</f>
        <v>#N/A</v>
      </c>
      <c r="O331" s="307"/>
      <c r="Y331" s="305"/>
      <c r="Z331" s="312" t="s">
        <v>17453</v>
      </c>
      <c r="AA331" s="305"/>
      <c r="AB331" s="312"/>
      <c r="AC331" s="305"/>
      <c r="AD331" s="305"/>
      <c r="AE331" s="582" t="e">
        <f>ROUND(AE328/AE321,2)</f>
        <v>#N/A</v>
      </c>
      <c r="AF331" s="305"/>
      <c r="AG331" s="576" t="e">
        <f>IF(OR(AL225=X81,Z318=1),AJ330,
IF(AE331&gt;=AG329,AJ330,
IF(AE331&lt;AG327,AJ327,
IF(AE331&lt;=AG328,AJ328,AJ329))))</f>
        <v>#N/A</v>
      </c>
      <c r="AH331" s="576" t="e">
        <f>IF(OR(AL225=X81,Z318=1)," ",
IF(AE331&gt;=AG329,AI330,
IF(AE331&lt;AG327,AI327,
IF(AE331&lt;=AG328,AI328,AI329))))</f>
        <v>#N/A</v>
      </c>
      <c r="AI331" s="305"/>
      <c r="AK331" s="307"/>
      <c r="AQ331" s="307"/>
      <c r="AR331" s="307"/>
      <c r="AS331" s="307"/>
      <c r="AT331" s="307"/>
      <c r="AU331" s="305"/>
      <c r="AV331" s="312" t="s">
        <v>17453</v>
      </c>
      <c r="AW331" s="305"/>
      <c r="AX331" s="312"/>
      <c r="AY331" s="305"/>
      <c r="AZ331" s="305"/>
      <c r="BA331" s="582" t="e">
        <f>ROUND(BA328/BA321,2)</f>
        <v>#N/A</v>
      </c>
      <c r="BB331" s="305"/>
      <c r="BC331" s="576" t="e">
        <f>IF(OR(BH225=X81,AV318=1),BF330,
IF(BA331&gt;=BC329,BF330,
IF(BA331&lt;BC327,BF327,
IF(BA331&lt;=BC328,BF328,BF329))))</f>
        <v>#N/A</v>
      </c>
      <c r="BD331" s="576" t="e">
        <f>IF(OR(BH225=X81,AV318=1)," ",
IF(BA331&gt;=BC329,BE330,
IF(BA331&lt;BC327,BE327,
IF(BA331&lt;=BC328,BE328,BE329))))</f>
        <v>#N/A</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17442</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17443</v>
      </c>
      <c r="G339" s="305" t="s">
        <v>17444</v>
      </c>
      <c r="H339" s="305" t="s">
        <v>17445</v>
      </c>
      <c r="Z339" s="305"/>
      <c r="AA339" s="305"/>
      <c r="AB339" s="305" t="s">
        <v>17443</v>
      </c>
      <c r="AC339" s="305" t="s">
        <v>17444</v>
      </c>
      <c r="AD339" s="305" t="s">
        <v>17445</v>
      </c>
      <c r="AE339" s="305"/>
      <c r="AF339" s="305"/>
      <c r="AG339" s="305"/>
      <c r="AV339" s="305"/>
      <c r="AW339" s="305"/>
      <c r="AX339" s="305" t="s">
        <v>17443</v>
      </c>
      <c r="AY339" s="305" t="s">
        <v>17444</v>
      </c>
      <c r="AZ339" s="305" t="s">
        <v>17445</v>
      </c>
      <c r="BA339" s="305"/>
      <c r="BB339" s="305"/>
      <c r="BC339" s="305"/>
    </row>
    <row r="340" spans="4:55" x14ac:dyDescent="0.2">
      <c r="E340" s="465" t="s">
        <v>17446</v>
      </c>
      <c r="F340" s="603">
        <f>IF(OR(F312=G303,F312=H303,F312=L303),1,0)</f>
        <v>0</v>
      </c>
      <c r="G340" s="605">
        <f>IF(OR(F312=F303,F312=I303),1,0)</f>
        <v>0</v>
      </c>
      <c r="H340" s="607">
        <f>IF(OR(F312=J303,F312=K303,F312=M303),1,0)</f>
        <v>0</v>
      </c>
      <c r="Z340" s="305"/>
      <c r="AA340" s="465" t="s">
        <v>17446</v>
      </c>
      <c r="AB340" s="603">
        <f>IF(OR(AB312=AC303,AB312=AD303,AB312=AH303),1,0)</f>
        <v>0</v>
      </c>
      <c r="AC340" s="605">
        <f>IF(OR(AB312=AB303,AB312=AE303),1,0)</f>
        <v>0</v>
      </c>
      <c r="AD340" s="607">
        <f>IF(OR(AB312=AF303,AB312=AG303,AB312=AI303),1,0)</f>
        <v>0</v>
      </c>
      <c r="AE340" s="305"/>
      <c r="AF340" s="305"/>
      <c r="AG340" s="305"/>
      <c r="AV340" s="305"/>
      <c r="AW340" s="465" t="s">
        <v>17446</v>
      </c>
      <c r="AX340" s="603">
        <f>IF(OR(AX312=AY303,AX312=AZ303,AX312=BD303),1,0)</f>
        <v>0</v>
      </c>
      <c r="AY340" s="605">
        <f>IF(OR(AX312=AX303,AX312=BA303),1,0)</f>
        <v>0</v>
      </c>
      <c r="AZ340" s="607">
        <f>IF(OR(AX312=BB303,AX312=BC303,AX312=BE303),1,0)</f>
        <v>0</v>
      </c>
      <c r="BA340" s="305"/>
      <c r="BB340" s="305"/>
      <c r="BC340" s="305"/>
    </row>
    <row r="341" spans="4:55" x14ac:dyDescent="0.2">
      <c r="E341" s="305" t="s">
        <v>17448</v>
      </c>
      <c r="F341" s="577">
        <v>140</v>
      </c>
      <c r="G341" s="577">
        <v>100</v>
      </c>
      <c r="H341" s="347">
        <v>80</v>
      </c>
      <c r="Z341" s="305"/>
      <c r="AA341" s="305" t="s">
        <v>17448</v>
      </c>
      <c r="AB341" s="577">
        <v>140</v>
      </c>
      <c r="AC341" s="577">
        <v>100</v>
      </c>
      <c r="AD341" s="347">
        <v>80</v>
      </c>
      <c r="AE341" s="305"/>
      <c r="AF341" s="305"/>
      <c r="AG341" s="305"/>
      <c r="AV341" s="305"/>
      <c r="AW341" s="305" t="s">
        <v>17448</v>
      </c>
      <c r="AX341" s="577">
        <v>140</v>
      </c>
      <c r="AY341" s="577">
        <v>100</v>
      </c>
      <c r="AZ341" s="347">
        <v>80</v>
      </c>
      <c r="BA341" s="305"/>
      <c r="BB341" s="305"/>
      <c r="BC341" s="305"/>
    </row>
    <row r="342" spans="4:55" x14ac:dyDescent="0.2">
      <c r="E342" s="320" t="s">
        <v>17449</v>
      </c>
      <c r="F342" s="578">
        <f>IF($D$338&gt;F341,1,0)</f>
        <v>0</v>
      </c>
      <c r="G342" s="578">
        <f>IF($D$338&gt;G341,1,0)</f>
        <v>0</v>
      </c>
      <c r="H342" s="578">
        <f>IF($D$338&gt;H341,1,0)</f>
        <v>0</v>
      </c>
      <c r="Z342" s="305"/>
      <c r="AA342" s="320" t="s">
        <v>17449</v>
      </c>
      <c r="AB342" s="578">
        <f>IF($Z$338&gt;AB341,1,0)</f>
        <v>0</v>
      </c>
      <c r="AC342" s="578">
        <f>IF($Z$338&gt;AC341,1,0)</f>
        <v>0</v>
      </c>
      <c r="AD342" s="578">
        <f>IF($Z$338&gt;AD341,1,0)</f>
        <v>0</v>
      </c>
      <c r="AE342" s="305"/>
      <c r="AF342" s="305"/>
      <c r="AG342" s="305"/>
      <c r="AV342" s="305"/>
      <c r="AW342" s="320" t="s">
        <v>17449</v>
      </c>
      <c r="AX342" s="578">
        <f>IF($AV$338&gt;AX341,1,0)</f>
        <v>0</v>
      </c>
      <c r="AY342" s="578">
        <f>IF($AV$338&gt;AY341,1,0)</f>
        <v>0</v>
      </c>
      <c r="AZ342" s="578">
        <f>IF($AV$338&gt;AZ341,1,0)</f>
        <v>0</v>
      </c>
      <c r="BA342" s="305"/>
      <c r="BB342" s="305"/>
      <c r="BC342" s="305"/>
    </row>
    <row r="343" spans="4:55" x14ac:dyDescent="0.2">
      <c r="E343" s="320" t="s">
        <v>17447</v>
      </c>
      <c r="F343" s="578">
        <f>IF(AND(F342=1,F340=1),1,0)</f>
        <v>0</v>
      </c>
      <c r="G343" s="578">
        <f>IF(AND(G342=1,G340=1),1,0)</f>
        <v>0</v>
      </c>
      <c r="H343" s="578">
        <f>IF(AND(H342=1,H340=1),1,0)</f>
        <v>0</v>
      </c>
      <c r="I343" s="578">
        <f>SUM(F343:H343)</f>
        <v>0</v>
      </c>
      <c r="K343" s="579" t="str">
        <f>Sprache!D177</f>
        <v>erforderlich</v>
      </c>
      <c r="Z343" s="305"/>
      <c r="AA343" s="320" t="s">
        <v>17447</v>
      </c>
      <c r="AB343" s="578">
        <f>IF(AND(AB342=1,AB340=1),1,0)</f>
        <v>0</v>
      </c>
      <c r="AC343" s="578">
        <f>IF(AND(AC342=1,AC340=1),1,0)</f>
        <v>0</v>
      </c>
      <c r="AD343" s="578">
        <f>IF(AND(AD342=1,AD340=1),1,0)</f>
        <v>0</v>
      </c>
      <c r="AE343" s="578">
        <f>SUM(AB343:AD343)</f>
        <v>0</v>
      </c>
      <c r="AF343" s="305"/>
      <c r="AG343" s="579" t="str">
        <f>Sprache!D177</f>
        <v>erforderlich</v>
      </c>
      <c r="AV343" s="305"/>
      <c r="AW343" s="320" t="s">
        <v>17447</v>
      </c>
      <c r="AX343" s="578">
        <f>IF(AND(AX342=1,AX340=1),1,0)</f>
        <v>0</v>
      </c>
      <c r="AY343" s="578">
        <f>IF(AND(AY342=1,AY340=1),1,0)</f>
        <v>0</v>
      </c>
      <c r="AZ343" s="578">
        <f>IF(AND(AZ342=1,AZ340=1),1,0)</f>
        <v>0</v>
      </c>
      <c r="BA343" s="578">
        <f>SUM(AX343:AZ343)</f>
        <v>0</v>
      </c>
      <c r="BB343" s="305"/>
      <c r="BC343" s="579" t="str">
        <f>Sprache!D177</f>
        <v>erforderlich</v>
      </c>
    </row>
    <row r="344" spans="4:55" x14ac:dyDescent="0.2">
      <c r="D344" s="429"/>
      <c r="E344" s="320" t="s">
        <v>17450</v>
      </c>
      <c r="I344" s="578">
        <f>IF(OR(F312=K303,F312=M303),1,0)</f>
        <v>0</v>
      </c>
      <c r="K344" s="579" t="str">
        <f>Sprache!D178</f>
        <v>nicht erforderlich</v>
      </c>
      <c r="Z344" s="429"/>
      <c r="AA344" s="320" t="s">
        <v>17450</v>
      </c>
      <c r="AB344" s="305"/>
      <c r="AC344" s="305"/>
      <c r="AD344" s="305"/>
      <c r="AE344" s="578">
        <f>IF(OR(AB312=AG303,AB312=AI303),1,0)</f>
        <v>0</v>
      </c>
      <c r="AF344" s="305"/>
      <c r="AG344" s="579" t="str">
        <f>Sprache!D178</f>
        <v>nicht erforderlich</v>
      </c>
      <c r="AV344" s="429"/>
      <c r="AW344" s="320" t="s">
        <v>17450</v>
      </c>
      <c r="AX344" s="305"/>
      <c r="AY344" s="305"/>
      <c r="AZ344" s="305"/>
      <c r="BA344" s="578">
        <f>IF(OR(AX312=BC303,AX312=BE303),1,0)</f>
        <v>0</v>
      </c>
      <c r="BB344" s="305"/>
      <c r="BC344" s="579" t="str">
        <f>Sprache!D178</f>
        <v>nicht erforderlich</v>
      </c>
    </row>
    <row r="345" spans="4:55" x14ac:dyDescent="0.2">
      <c r="E345" s="320" t="s">
        <v>306</v>
      </c>
      <c r="I345" s="429" t="str">
        <f>IF(OR(I344=1,I343=1),K343,K344)</f>
        <v>nicht erforderlich</v>
      </c>
      <c r="Z345" s="305"/>
      <c r="AA345" s="320" t="s">
        <v>306</v>
      </c>
      <c r="AB345" s="305"/>
      <c r="AC345" s="305"/>
      <c r="AD345" s="305"/>
      <c r="AE345" s="429" t="str">
        <f>IF(OR(AE344=1,AE343=1),AG343,AG344)</f>
        <v>nicht erforderlich</v>
      </c>
      <c r="AF345" s="305"/>
      <c r="AG345" s="305"/>
      <c r="AV345" s="305"/>
      <c r="AW345" s="320" t="s">
        <v>306</v>
      </c>
      <c r="AX345" s="305"/>
      <c r="AY345" s="305"/>
      <c r="AZ345" s="305"/>
      <c r="BA345" s="429" t="str">
        <f>IF(OR(BA344=1,BA343=1),BC343,BC344)</f>
        <v>nicht erforderlich</v>
      </c>
      <c r="BB345" s="305"/>
      <c r="BC345" s="305"/>
    </row>
    <row r="347" spans="4:55" x14ac:dyDescent="0.2">
      <c r="E347" s="320"/>
      <c r="K347" s="410" t="str">
        <f>Sprache!D185</f>
        <v>erwünscht</v>
      </c>
      <c r="AG347" s="310" t="str">
        <f>Sprache!D185</f>
        <v>erwünscht</v>
      </c>
      <c r="BC347" s="310" t="str">
        <f>Sprache!D185</f>
        <v>erwünscht</v>
      </c>
    </row>
    <row r="348" spans="4:55" ht="13.5" thickBot="1" x14ac:dyDescent="0.25">
      <c r="E348" s="320" t="s">
        <v>18087</v>
      </c>
      <c r="F348" s="305">
        <v>200</v>
      </c>
      <c r="G348" s="305">
        <v>140</v>
      </c>
      <c r="H348" s="305">
        <v>120</v>
      </c>
      <c r="K348" s="410" t="str">
        <f>Sprache!D179</f>
        <v>notwendig</v>
      </c>
      <c r="AA348" s="320" t="s">
        <v>18087</v>
      </c>
      <c r="AB348" s="305">
        <v>200</v>
      </c>
      <c r="AC348" s="305">
        <v>140</v>
      </c>
      <c r="AD348" s="305">
        <v>120</v>
      </c>
      <c r="AE348" s="305"/>
      <c r="AF348" s="305"/>
      <c r="AG348" s="410" t="str">
        <f>Sprache!D179</f>
        <v>notwendig</v>
      </c>
      <c r="AW348" s="320" t="s">
        <v>18087</v>
      </c>
      <c r="AX348" s="305">
        <v>200</v>
      </c>
      <c r="AY348" s="305">
        <v>140</v>
      </c>
      <c r="AZ348" s="305">
        <v>120</v>
      </c>
      <c r="BA348" s="305"/>
      <c r="BB348" s="305"/>
      <c r="BC348" s="310" t="str">
        <f>Sprache!D179</f>
        <v>notwendig</v>
      </c>
    </row>
    <row r="349" spans="4:55" ht="13.5" thickBot="1" x14ac:dyDescent="0.25">
      <c r="F349" s="465">
        <f>IF(AND(F340=1,D338&gt;F348),1,0)</f>
        <v>0</v>
      </c>
      <c r="G349" s="465">
        <f>IF(AND(G340=1,D338&gt;G348),1,0)</f>
        <v>0</v>
      </c>
      <c r="H349" s="465">
        <f>IF(AND(H340=1,D338&gt;H348),1,0)</f>
        <v>0</v>
      </c>
      <c r="I349" s="465">
        <f>SUM(F349:H349)</f>
        <v>0</v>
      </c>
      <c r="K349" s="744" t="str">
        <f>IF(I349=1,K348,IF(I343=1,K347,K344))</f>
        <v>nicht erforderlich</v>
      </c>
      <c r="AA349" s="305"/>
      <c r="AB349" s="465">
        <f>IF(AND(AB340=1,Z338&gt;AB348),1,0)</f>
        <v>0</v>
      </c>
      <c r="AC349" s="465">
        <f>IF(AND(AC340=1,Z338&gt;AC348),1,0)</f>
        <v>0</v>
      </c>
      <c r="AD349" s="465">
        <f>IF(AND(AD340=1,Z338&gt;AD348),1,0)</f>
        <v>0</v>
      </c>
      <c r="AE349" s="465">
        <f>SUM(AB349:AD349)</f>
        <v>0</v>
      </c>
      <c r="AF349" s="305"/>
      <c r="AG349" s="744" t="str">
        <f>IF(AE349=1,AG348,IF(AE343=1,AG347,AG344))</f>
        <v>nicht erforderlich</v>
      </c>
      <c r="AW349" s="305"/>
      <c r="AX349" s="465">
        <f>IF(AND(AX340=1,AV338&gt;AX348),1,0)</f>
        <v>0</v>
      </c>
      <c r="AY349" s="465">
        <f>IF(AND(AY340=1,AV338&gt;AY348),1,0)</f>
        <v>0</v>
      </c>
      <c r="AZ349" s="465">
        <f>IF(AND(AZ340=1,AV338&gt;AZ348),1,0)</f>
        <v>0</v>
      </c>
      <c r="BA349" s="465">
        <f>SUM(AX349:AZ349)</f>
        <v>0</v>
      </c>
      <c r="BB349" s="305"/>
      <c r="BC349" s="744" t="str">
        <f>IF(BA349=1,BC348,IF(BA343=1,BC347,BC344))</f>
        <v>nicht erforderlich</v>
      </c>
    </row>
    <row r="351" spans="4:55" x14ac:dyDescent="0.2">
      <c r="I351" s="465">
        <f>IF(OR(I344=1,I343=1),1,0)</f>
        <v>0</v>
      </c>
      <c r="K351" s="417" t="str">
        <f>Sprache!D174</f>
        <v>Automatisierung jedoch empfohlen</v>
      </c>
      <c r="AE351" s="465">
        <f>IF(OR(AE344=1,AE343=1),1,0)</f>
        <v>0</v>
      </c>
      <c r="AG351" s="310" t="str">
        <f>Sprache!D174</f>
        <v>Automatisierung jedoch empfohlen</v>
      </c>
      <c r="BA351" s="465">
        <f>IF(OR(BA344=1,BA343=1),1,0)</f>
        <v>0</v>
      </c>
      <c r="BC351" s="310" t="str">
        <f>Sprache!D174</f>
        <v>Automatisierung jedoch empfohlen</v>
      </c>
    </row>
    <row r="352" spans="4:55" x14ac:dyDescent="0.2">
      <c r="E352" s="320" t="s">
        <v>18094</v>
      </c>
      <c r="H352" s="465">
        <f>IF(D338&gt;$L$26,1,0)</f>
        <v>0</v>
      </c>
      <c r="I352" s="465">
        <f>AF288</f>
        <v>0</v>
      </c>
      <c r="K352" s="746" t="str">
        <f>IF(AND(I351=0,SUM(H352:I352)&gt;=1),K351,"")</f>
        <v/>
      </c>
      <c r="AA352" s="320" t="s">
        <v>18094</v>
      </c>
      <c r="AD352" s="465">
        <f>IF(Z338&gt;$L$26,1,0)</f>
        <v>0</v>
      </c>
      <c r="AE352" s="465">
        <f>AF290</f>
        <v>0</v>
      </c>
      <c r="AG352" s="746" t="str">
        <f>IF(AND(AE351=0,SUM(AD352:AE352)&gt;=1),AG351,"")</f>
        <v/>
      </c>
      <c r="AW352" s="320" t="s">
        <v>18094</v>
      </c>
      <c r="AZ352" s="465">
        <f>IF(AV338&gt;$L$26,1,0)</f>
        <v>0</v>
      </c>
      <c r="BA352" s="465">
        <f>AF292</f>
        <v>0</v>
      </c>
      <c r="BC352" s="746" t="str">
        <f>IF(AND(BA351=0,SUM(AZ352:BA352)&gt;=1),BC351,"")</f>
        <v/>
      </c>
    </row>
  </sheetData>
  <sheetProtection algorithmName="SHA-512" hashValue="dPRW88Xdp4cc7scyq007vH8bTFFuwaZrtFi3wNX369qMipAZ10+M1k78p88HNLhABeE8fMqFpUk1E5EYrPGicw==" saltValue="gRSLXxeIkzn/qAPbAxgLug==" spinCount="100000" sheet="1" objects="1" selectLockedCells="1" selectUnlockedCells="1"/>
  <dataConsolidate/>
  <mergeCells count="31">
    <mergeCell ref="U34:AA34"/>
    <mergeCell ref="Z258:AA258"/>
    <mergeCell ref="Z113:AB113"/>
    <mergeCell ref="AV113:AX113"/>
    <mergeCell ref="AB119:AL119"/>
    <mergeCell ref="AX119:BH119"/>
    <mergeCell ref="K315:L315"/>
    <mergeCell ref="K318:L318"/>
    <mergeCell ref="K320:L320"/>
    <mergeCell ref="A31:A32"/>
    <mergeCell ref="D254:E254"/>
    <mergeCell ref="F119:P119"/>
    <mergeCell ref="F306:G306"/>
    <mergeCell ref="D113:F113"/>
    <mergeCell ref="B34:M34"/>
    <mergeCell ref="N34:T34"/>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AK258:AL258"/>
  </mergeCells>
  <conditionalFormatting sqref="U77:U79">
    <cfRule type="colorScale" priority="79">
      <colorScale>
        <cfvo type="min"/>
        <cfvo type="percentile" val="50"/>
        <cfvo type="max"/>
        <color rgb="FF63BE7B"/>
        <color rgb="FFFFEB84"/>
        <color rgb="FFF8696B"/>
      </colorScale>
    </cfRule>
  </conditionalFormatting>
  <conditionalFormatting sqref="V77:V79">
    <cfRule type="colorScale" priority="78">
      <colorScale>
        <cfvo type="min"/>
        <cfvo type="percentile" val="50"/>
        <cfvo type="max"/>
        <color rgb="FF63BE7B"/>
        <color rgb="FFFFEB84"/>
        <color rgb="FFF8696B"/>
      </colorScale>
    </cfRule>
  </conditionalFormatting>
  <conditionalFormatting sqref="W77:W79">
    <cfRule type="colorScale" priority="77">
      <colorScale>
        <cfvo type="min"/>
        <cfvo type="percentile" val="50"/>
        <cfvo type="max"/>
        <color rgb="FF63BE7B"/>
        <color rgb="FFFFEB84"/>
        <color rgb="FFF8696B"/>
      </colorScale>
    </cfRule>
  </conditionalFormatting>
  <conditionalFormatting sqref="X77:X79">
    <cfRule type="colorScale" priority="76">
      <colorScale>
        <cfvo type="min"/>
        <cfvo type="percentile" val="50"/>
        <cfvo type="max"/>
        <color rgb="FF63BE7B"/>
        <color rgb="FFFFEB84"/>
        <color rgb="FFF8696B"/>
      </colorScale>
    </cfRule>
  </conditionalFormatting>
  <conditionalFormatting sqref="Y77:Y79">
    <cfRule type="colorScale" priority="75">
      <colorScale>
        <cfvo type="min"/>
        <cfvo type="percentile" val="50"/>
        <cfvo type="max"/>
        <color rgb="FF63BE7B"/>
        <color rgb="FFFFEB84"/>
        <color rgb="FFF8696B"/>
      </colorScale>
    </cfRule>
  </conditionalFormatting>
  <conditionalFormatting sqref="Q80 Z77 Z79">
    <cfRule type="colorScale" priority="74">
      <colorScale>
        <cfvo type="min"/>
        <cfvo type="percentile" val="50"/>
        <cfvo type="max"/>
        <color rgb="FF63BE7B"/>
        <color rgb="FFFFEB84"/>
        <color rgb="FFF8696B"/>
      </colorScale>
    </cfRule>
  </conditionalFormatting>
  <conditionalFormatting sqref="AA77:AA79">
    <cfRule type="colorScale" priority="73">
      <colorScale>
        <cfvo type="min"/>
        <cfvo type="percentile" val="50"/>
        <cfvo type="max"/>
        <color rgb="FF63BE7B"/>
        <color rgb="FFFFEB84"/>
        <color rgb="FFF8696B"/>
      </colorScale>
    </cfRule>
  </conditionalFormatting>
  <conditionalFormatting sqref="G77:G79">
    <cfRule type="colorScale" priority="65">
      <colorScale>
        <cfvo type="min"/>
        <cfvo type="percentile" val="50"/>
        <cfvo type="max"/>
        <color rgb="FF63BE7B"/>
        <color rgb="FFFFEB84"/>
        <color rgb="FFF8696B"/>
      </colorScale>
    </cfRule>
  </conditionalFormatting>
  <conditionalFormatting sqref="H77:H79">
    <cfRule type="colorScale" priority="64">
      <colorScale>
        <cfvo type="min"/>
        <cfvo type="percentile" val="50"/>
        <cfvo type="max"/>
        <color rgb="FF63BE7B"/>
        <color rgb="FFFFEB84"/>
        <color rgb="FFF8696B"/>
      </colorScale>
    </cfRule>
  </conditionalFormatting>
  <conditionalFormatting sqref="I77:I78">
    <cfRule type="colorScale" priority="63">
      <colorScale>
        <cfvo type="min"/>
        <cfvo type="percentile" val="50"/>
        <cfvo type="max"/>
        <color rgb="FF63BE7B"/>
        <color rgb="FFFFEB84"/>
        <color rgb="FFF8696B"/>
      </colorScale>
    </cfRule>
  </conditionalFormatting>
  <conditionalFormatting sqref="J77:J79">
    <cfRule type="colorScale" priority="62">
      <colorScale>
        <cfvo type="min"/>
        <cfvo type="percentile" val="50"/>
        <cfvo type="max"/>
        <color rgb="FF63BE7B"/>
        <color rgb="FFFFEB84"/>
        <color rgb="FFF8696B"/>
      </colorScale>
    </cfRule>
  </conditionalFormatting>
  <conditionalFormatting sqref="K77:K79">
    <cfRule type="colorScale" priority="61">
      <colorScale>
        <cfvo type="min"/>
        <cfvo type="percentile" val="50"/>
        <cfvo type="max"/>
        <color rgb="FF63BE7B"/>
        <color rgb="FFFFEB84"/>
        <color rgb="FFF8696B"/>
      </colorScale>
    </cfRule>
  </conditionalFormatting>
  <conditionalFormatting sqref="L77:L79">
    <cfRule type="colorScale" priority="60">
      <colorScale>
        <cfvo type="min"/>
        <cfvo type="percentile" val="50"/>
        <cfvo type="max"/>
        <color rgb="FF63BE7B"/>
        <color rgb="FFFFEB84"/>
        <color rgb="FFF8696B"/>
      </colorScale>
    </cfRule>
  </conditionalFormatting>
  <conditionalFormatting sqref="M77:M79">
    <cfRule type="colorScale" priority="59">
      <colorScale>
        <cfvo type="min"/>
        <cfvo type="percentile" val="50"/>
        <cfvo type="max"/>
        <color rgb="FF63BE7B"/>
        <color rgb="FFFFEB84"/>
        <color rgb="FFF8696B"/>
      </colorScale>
    </cfRule>
  </conditionalFormatting>
  <conditionalFormatting sqref="E77:E79">
    <cfRule type="colorScale" priority="55">
      <colorScale>
        <cfvo type="min"/>
        <cfvo type="percentile" val="50"/>
        <cfvo type="max"/>
        <color rgb="FF63BE7B"/>
        <color rgb="FFFFEB84"/>
        <color rgb="FFF8696B"/>
      </colorScale>
    </cfRule>
  </conditionalFormatting>
  <conditionalFormatting sqref="A77:A79">
    <cfRule type="colorScale" priority="54">
      <colorScale>
        <cfvo type="min"/>
        <cfvo type="percentile" val="50"/>
        <cfvo type="max"/>
        <color rgb="FFF8696B"/>
        <color rgb="FFFFEB84"/>
        <color rgb="FF63BE7B"/>
      </colorScale>
    </cfRule>
  </conditionalFormatting>
  <conditionalFormatting sqref="AI77:AI79">
    <cfRule type="colorScale" priority="53">
      <colorScale>
        <cfvo type="min"/>
        <cfvo type="percentile" val="50"/>
        <cfvo type="max"/>
        <color rgb="FFF8696B"/>
        <color rgb="FFFFEB84"/>
        <color rgb="FF63BE7B"/>
      </colorScale>
    </cfRule>
  </conditionalFormatting>
  <conditionalFormatting sqref="AJ77:AJ79">
    <cfRule type="colorScale" priority="52">
      <colorScale>
        <cfvo type="min"/>
        <cfvo type="percentile" val="50"/>
        <cfvo type="max"/>
        <color rgb="FFF8696B"/>
        <color rgb="FFFFEB84"/>
        <color rgb="FF63BE7B"/>
      </colorScale>
    </cfRule>
  </conditionalFormatting>
  <conditionalFormatting sqref="AK77:AK79">
    <cfRule type="colorScale" priority="51">
      <colorScale>
        <cfvo type="min"/>
        <cfvo type="percentile" val="50"/>
        <cfvo type="max"/>
        <color rgb="FFF8696B"/>
        <color rgb="FFFFEB84"/>
        <color rgb="FF63BE7B"/>
      </colorScale>
    </cfRule>
  </conditionalFormatting>
  <conditionalFormatting sqref="AL77:AL79">
    <cfRule type="colorScale" priority="50">
      <colorScale>
        <cfvo type="min"/>
        <cfvo type="percentile" val="50"/>
        <cfvo type="max"/>
        <color rgb="FFF8696B"/>
        <color rgb="FFFFEB84"/>
        <color rgb="FF63BE7B"/>
      </colorScale>
    </cfRule>
  </conditionalFormatting>
  <conditionalFormatting sqref="AM77:AM79">
    <cfRule type="colorScale" priority="49">
      <colorScale>
        <cfvo type="min"/>
        <cfvo type="percentile" val="50"/>
        <cfvo type="max"/>
        <color rgb="FFF8696B"/>
        <color rgb="FFFFEB84"/>
        <color rgb="FF63BE7B"/>
      </colorScale>
    </cfRule>
  </conditionalFormatting>
  <conditionalFormatting sqref="AN77:AN79">
    <cfRule type="colorScale" priority="48">
      <colorScale>
        <cfvo type="min"/>
        <cfvo type="percentile" val="50"/>
        <cfvo type="max"/>
        <color rgb="FFF8696B"/>
        <color rgb="FFFFEB84"/>
        <color rgb="FF63BE7B"/>
      </colorScale>
    </cfRule>
  </conditionalFormatting>
  <conditionalFormatting sqref="AO77:AO79">
    <cfRule type="colorScale" priority="47">
      <colorScale>
        <cfvo type="min"/>
        <cfvo type="percentile" val="50"/>
        <cfvo type="max"/>
        <color rgb="FFF8696B"/>
        <color rgb="FFFFEB84"/>
        <color rgb="FF63BE7B"/>
      </colorScale>
    </cfRule>
  </conditionalFormatting>
  <conditionalFormatting sqref="AP77:AP79">
    <cfRule type="colorScale" priority="45">
      <colorScale>
        <cfvo type="min"/>
        <cfvo type="percentile" val="50"/>
        <cfvo type="max"/>
        <color rgb="FFF8696B"/>
        <color rgb="FFFFEB84"/>
        <color rgb="FF63BE7B"/>
      </colorScale>
    </cfRule>
  </conditionalFormatting>
  <conditionalFormatting sqref="AQ77 AQ79 AR78">
    <cfRule type="colorScale" priority="44">
      <colorScale>
        <cfvo type="min"/>
        <cfvo type="percentile" val="50"/>
        <cfvo type="max"/>
        <color rgb="FFF8696B"/>
        <color rgb="FFFFEB84"/>
        <color rgb="FF63BE7B"/>
      </colorScale>
    </cfRule>
  </conditionalFormatting>
  <conditionalFormatting sqref="BA77:BA79">
    <cfRule type="colorScale" priority="34">
      <colorScale>
        <cfvo type="min"/>
        <cfvo type="percentile" val="50"/>
        <cfvo type="max"/>
        <color rgb="FFF8696B"/>
        <color rgb="FFFFEB84"/>
        <color rgb="FF63BE7B"/>
      </colorScale>
    </cfRule>
  </conditionalFormatting>
  <conditionalFormatting sqref="AZ77:AZ79">
    <cfRule type="colorScale" priority="32">
      <colorScale>
        <cfvo type="min"/>
        <cfvo type="percentile" val="50"/>
        <cfvo type="max"/>
        <color rgb="FF63BE7B"/>
        <color rgb="FFFFEB84"/>
        <color rgb="FFF8696B"/>
      </colorScale>
    </cfRule>
  </conditionalFormatting>
  <conditionalFormatting sqref="BB77:BB79">
    <cfRule type="colorScale" priority="92">
      <colorScale>
        <cfvo type="min"/>
        <cfvo type="percentile" val="50"/>
        <cfvo type="max"/>
        <color rgb="FFF8696B"/>
        <color rgb="FFFFEB84"/>
        <color rgb="FF63BE7B"/>
      </colorScale>
    </cfRule>
  </conditionalFormatting>
  <conditionalFormatting sqref="BC77:BC79">
    <cfRule type="colorScale" priority="29">
      <colorScale>
        <cfvo type="min"/>
        <cfvo type="percentile" val="50"/>
        <cfvo type="max"/>
        <color rgb="FFF8696B"/>
        <color rgb="FFFFEB84"/>
        <color rgb="FF63BE7B"/>
      </colorScale>
    </cfRule>
  </conditionalFormatting>
  <conditionalFormatting sqref="AX77:AX79">
    <cfRule type="colorScale" priority="28">
      <colorScale>
        <cfvo type="min"/>
        <cfvo type="percentile" val="50"/>
        <cfvo type="max"/>
        <color rgb="FFF8696B"/>
        <color rgb="FFFFEB84"/>
        <color rgb="FF63BE7B"/>
      </colorScale>
    </cfRule>
  </conditionalFormatting>
  <conditionalFormatting sqref="AY77:AY79">
    <cfRule type="colorScale" priority="27">
      <colorScale>
        <cfvo type="min"/>
        <cfvo type="percentile" val="50"/>
        <cfvo type="max"/>
        <color rgb="FFF8696B"/>
        <color rgb="FFFFEB84"/>
        <color rgb="FF63BE7B"/>
      </colorScale>
    </cfRule>
  </conditionalFormatting>
  <conditionalFormatting sqref="F296:F301">
    <cfRule type="colorScale" priority="26">
      <colorScale>
        <cfvo type="min"/>
        <cfvo type="percentile" val="50"/>
        <cfvo type="max"/>
        <color rgb="FFF8696B"/>
        <color rgb="FFFFEB84"/>
        <color rgb="FF63BE7B"/>
      </colorScale>
    </cfRule>
  </conditionalFormatting>
  <conditionalFormatting sqref="G296:G301">
    <cfRule type="colorScale" priority="24">
      <colorScale>
        <cfvo type="min"/>
        <cfvo type="percentile" val="50"/>
        <cfvo type="max"/>
        <color rgb="FFF8696B"/>
        <color rgb="FFFFEB84"/>
        <color rgb="FF63BE7B"/>
      </colorScale>
    </cfRule>
  </conditionalFormatting>
  <conditionalFormatting sqref="I296:I301">
    <cfRule type="colorScale" priority="22">
      <colorScale>
        <cfvo type="min"/>
        <cfvo type="percentile" val="50"/>
        <cfvo type="max"/>
        <color rgb="FFF8696B"/>
        <color rgb="FFFFEB84"/>
        <color rgb="FF63BE7B"/>
      </colorScale>
    </cfRule>
  </conditionalFormatting>
  <conditionalFormatting sqref="C296:C301">
    <cfRule type="colorScale" priority="21">
      <colorScale>
        <cfvo type="min"/>
        <cfvo type="percentile" val="50"/>
        <cfvo type="max"/>
        <color rgb="FFF8696B"/>
        <color rgb="FFFFEB84"/>
        <color rgb="FF63BE7B"/>
      </colorScale>
    </cfRule>
  </conditionalFormatting>
  <conditionalFormatting sqref="D296:D301">
    <cfRule type="colorScale" priority="20">
      <colorScale>
        <cfvo type="min"/>
        <cfvo type="percentile" val="50"/>
        <cfvo type="max"/>
        <color rgb="FFF8696B"/>
        <color rgb="FFFFEB84"/>
        <color rgb="FF63BE7B"/>
      </colorScale>
    </cfRule>
  </conditionalFormatting>
  <conditionalFormatting sqref="BE77:BE79">
    <cfRule type="colorScale" priority="19">
      <colorScale>
        <cfvo type="min"/>
        <cfvo type="percentile" val="50"/>
        <cfvo type="max"/>
        <color rgb="FFF8696B"/>
        <color rgb="FFFFEB84"/>
        <color rgb="FF63BE7B"/>
      </colorScale>
    </cfRule>
  </conditionalFormatting>
  <conditionalFormatting sqref="A296:A301">
    <cfRule type="colorScale" priority="12">
      <colorScale>
        <cfvo type="min"/>
        <cfvo type="percentile" val="50"/>
        <cfvo type="max"/>
        <color rgb="FFF8696B"/>
        <color rgb="FFFFEB84"/>
        <color rgb="FF63BE7B"/>
      </colorScale>
    </cfRule>
  </conditionalFormatting>
  <conditionalFormatting sqref="E296:E301">
    <cfRule type="colorScale" priority="11">
      <colorScale>
        <cfvo type="min"/>
        <cfvo type="percentile" val="50"/>
        <cfvo type="max"/>
        <color rgb="FFF8696B"/>
        <color rgb="FFFFEB84"/>
        <color rgb="FF63BE7B"/>
      </colorScale>
    </cfRule>
  </conditionalFormatting>
  <conditionalFormatting sqref="H296:H301">
    <cfRule type="colorScale" priority="9">
      <colorScale>
        <cfvo type="min"/>
        <cfvo type="percentile" val="50"/>
        <cfvo type="max"/>
        <color rgb="FFF8696B"/>
        <color rgb="FFFFEB84"/>
        <color rgb="FF63BE7B"/>
      </colorScale>
    </cfRule>
  </conditionalFormatting>
  <conditionalFormatting sqref="BG36:BG75">
    <cfRule type="colorScale" priority="7">
      <colorScale>
        <cfvo type="min"/>
        <cfvo type="percentile" val="50"/>
        <cfvo type="max"/>
        <color rgb="FFF8696B"/>
        <color rgb="FFFFEB84"/>
        <color rgb="FF63BE7B"/>
      </colorScale>
    </cfRule>
  </conditionalFormatting>
  <conditionalFormatting sqref="F304:L304">
    <cfRule type="colorScale" priority="178">
      <colorScale>
        <cfvo type="min"/>
        <cfvo type="percentile" val="50"/>
        <cfvo type="max"/>
        <color rgb="FF63BE7B"/>
        <color rgb="FFFFEB84"/>
        <color rgb="FFF8696B"/>
      </colorScale>
    </cfRule>
  </conditionalFormatting>
  <conditionalFormatting sqref="BF36:BF75">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B32">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1</v>
      </c>
      <c r="B1" s="688" t="s">
        <v>17543</v>
      </c>
      <c r="C1" s="689" t="s">
        <v>17540</v>
      </c>
      <c r="E1" s="690" t="s">
        <v>17544</v>
      </c>
      <c r="F1" s="691"/>
      <c r="G1" s="692"/>
      <c r="I1" s="680" t="str">
        <f>E3</f>
        <v>deutsch</v>
      </c>
      <c r="J1" s="681">
        <v>1</v>
      </c>
    </row>
    <row r="2" spans="1:10" x14ac:dyDescent="0.2">
      <c r="A2" s="693">
        <v>1</v>
      </c>
      <c r="B2" s="694">
        <v>2023.2</v>
      </c>
      <c r="C2" s="698" t="s">
        <v>17545</v>
      </c>
      <c r="E2" s="695"/>
      <c r="F2" s="696"/>
      <c r="G2" s="697"/>
      <c r="I2" s="680" t="str">
        <f>F3</f>
        <v>französisch</v>
      </c>
      <c r="J2" s="681">
        <v>2</v>
      </c>
    </row>
    <row r="3" spans="1:10" ht="15.75" x14ac:dyDescent="0.25">
      <c r="B3" s="682" t="s">
        <v>17538</v>
      </c>
      <c r="C3" s="682" t="s">
        <v>17539</v>
      </c>
      <c r="D3" s="683" t="s">
        <v>196</v>
      </c>
      <c r="E3" s="684" t="s">
        <v>17540</v>
      </c>
      <c r="F3" s="685" t="s">
        <v>17541</v>
      </c>
      <c r="G3" s="686" t="s">
        <v>17542</v>
      </c>
      <c r="I3" s="680" t="str">
        <f>G3</f>
        <v>italienisch</v>
      </c>
      <c r="J3" s="681">
        <v>3</v>
      </c>
    </row>
    <row r="4" spans="1:10" ht="22.5" x14ac:dyDescent="0.2">
      <c r="A4" s="699">
        <v>1</v>
      </c>
      <c r="B4" s="700" t="s">
        <v>17546</v>
      </c>
      <c r="C4" s="700" t="s">
        <v>17554</v>
      </c>
      <c r="D4" s="724" t="str">
        <f>INDEX($E$4:$G$503,$A4,$A$1)</f>
        <v>Minergie Nachweis SoWs Variante 2, Version 2023.2</v>
      </c>
      <c r="E4" s="732" t="s">
        <v>18206</v>
      </c>
      <c r="F4" s="777" t="s">
        <v>18207</v>
      </c>
      <c r="G4" s="778" t="s">
        <v>18208</v>
      </c>
    </row>
    <row r="5" spans="1:10" ht="33.75" x14ac:dyDescent="0.2">
      <c r="A5" s="699">
        <v>2</v>
      </c>
      <c r="B5" s="700" t="s">
        <v>17546</v>
      </c>
      <c r="C5" s="700" t="s">
        <v>17435</v>
      </c>
      <c r="D5" s="724" t="str">
        <f t="shared" ref="D5:D68" si="0">INDEX($E$4:$G$503,$A5,$A$1)</f>
        <v>Minergie Nachweis Sommerlicher Wärmeschutz
Variante 2</v>
      </c>
      <c r="E5" s="726" t="s">
        <v>17900</v>
      </c>
      <c r="F5" s="727" t="s">
        <v>17776</v>
      </c>
      <c r="G5" s="728" t="s">
        <v>17672</v>
      </c>
    </row>
    <row r="6" spans="1:10" x14ac:dyDescent="0.2">
      <c r="A6" s="699">
        <v>3</v>
      </c>
      <c r="B6" s="700" t="s">
        <v>17546</v>
      </c>
      <c r="C6" s="700" t="s">
        <v>17548</v>
      </c>
      <c r="D6" s="724" t="str">
        <f t="shared" si="0"/>
        <v>Bauliche Grundanforderungen und Komfort</v>
      </c>
      <c r="E6" s="726" t="s">
        <v>17671</v>
      </c>
      <c r="F6" s="727" t="s">
        <v>17777</v>
      </c>
      <c r="G6" s="728" t="s">
        <v>17673</v>
      </c>
    </row>
    <row r="7" spans="1:10" ht="22.5" x14ac:dyDescent="0.2">
      <c r="A7" s="699">
        <v>4</v>
      </c>
      <c r="B7" s="700" t="s">
        <v>17551</v>
      </c>
      <c r="C7" s="700" t="s">
        <v>17550</v>
      </c>
      <c r="D7" s="724" t="str">
        <f t="shared" si="0"/>
        <v>Nachweisblatt Raum 1/3</v>
      </c>
      <c r="E7" s="726" t="s">
        <v>366</v>
      </c>
      <c r="F7" s="727" t="s">
        <v>17778</v>
      </c>
      <c r="G7" s="728" t="s">
        <v>17674</v>
      </c>
    </row>
    <row r="8" spans="1:10" ht="22.5" x14ac:dyDescent="0.2">
      <c r="A8" s="699">
        <v>5</v>
      </c>
      <c r="B8" s="700" t="s">
        <v>17552</v>
      </c>
      <c r="C8" s="700" t="s">
        <v>17550</v>
      </c>
      <c r="D8" s="724" t="str">
        <f t="shared" si="0"/>
        <v>Nachweisblatt Raum 2/3</v>
      </c>
      <c r="E8" s="726" t="s">
        <v>17505</v>
      </c>
      <c r="F8" s="727" t="s">
        <v>17779</v>
      </c>
      <c r="G8" s="728" t="s">
        <v>17675</v>
      </c>
    </row>
    <row r="9" spans="1:10" ht="22.5" x14ac:dyDescent="0.2">
      <c r="A9" s="699">
        <v>6</v>
      </c>
      <c r="B9" s="700" t="s">
        <v>17553</v>
      </c>
      <c r="C9" s="700" t="s">
        <v>17550</v>
      </c>
      <c r="D9" s="724" t="str">
        <f t="shared" si="0"/>
        <v>Nachweisblatt Raum 3/3</v>
      </c>
      <c r="E9" s="726" t="s">
        <v>17506</v>
      </c>
      <c r="F9" s="727" t="s">
        <v>17780</v>
      </c>
      <c r="G9" s="728" t="s">
        <v>17676</v>
      </c>
    </row>
    <row r="10" spans="1:10" x14ac:dyDescent="0.2">
      <c r="A10" s="699">
        <v>7</v>
      </c>
      <c r="B10" s="700" t="s">
        <v>17546</v>
      </c>
      <c r="C10" s="700" t="s">
        <v>17549</v>
      </c>
      <c r="D10" s="724" t="str">
        <f t="shared" si="0"/>
        <v xml:space="preserve"> </v>
      </c>
      <c r="E10" s="726" t="s">
        <v>17535</v>
      </c>
      <c r="F10" s="727" t="s">
        <v>17781</v>
      </c>
      <c r="G10" s="728" t="s">
        <v>17781</v>
      </c>
    </row>
    <row r="11" spans="1:10" x14ac:dyDescent="0.2">
      <c r="A11" s="699">
        <v>8</v>
      </c>
      <c r="B11" s="700" t="s">
        <v>17546</v>
      </c>
      <c r="C11" s="700" t="s">
        <v>17547</v>
      </c>
      <c r="D11" s="724" t="str">
        <f t="shared" si="0"/>
        <v>Projektname:</v>
      </c>
      <c r="E11" s="726" t="s">
        <v>292</v>
      </c>
      <c r="F11" s="727" t="s">
        <v>17782</v>
      </c>
      <c r="G11" s="728" t="s">
        <v>17677</v>
      </c>
    </row>
    <row r="12" spans="1:10" x14ac:dyDescent="0.2">
      <c r="A12" s="699">
        <v>9</v>
      </c>
      <c r="B12" s="700"/>
      <c r="C12" s="700"/>
      <c r="D12" s="724">
        <f t="shared" si="0"/>
        <v>0</v>
      </c>
      <c r="E12" s="726"/>
      <c r="F12" s="727"/>
      <c r="G12" s="728"/>
    </row>
    <row r="13" spans="1:10" x14ac:dyDescent="0.2">
      <c r="A13" s="699">
        <v>10</v>
      </c>
      <c r="B13" s="700" t="s">
        <v>17546</v>
      </c>
      <c r="C13" s="700" t="s">
        <v>17555</v>
      </c>
      <c r="D13" s="724" t="str">
        <f t="shared" si="0"/>
        <v>Gebäudeadresse:</v>
      </c>
      <c r="E13" s="726" t="s">
        <v>293</v>
      </c>
      <c r="F13" s="727" t="s">
        <v>17783</v>
      </c>
      <c r="G13" s="728" t="s">
        <v>17678</v>
      </c>
    </row>
    <row r="14" spans="1:10" x14ac:dyDescent="0.2">
      <c r="A14" s="699">
        <v>11</v>
      </c>
      <c r="B14" s="700"/>
      <c r="C14" s="700"/>
      <c r="D14" s="724">
        <f t="shared" si="0"/>
        <v>0</v>
      </c>
      <c r="E14" s="726"/>
      <c r="F14" s="727"/>
      <c r="G14" s="728"/>
    </row>
    <row r="15" spans="1:10" x14ac:dyDescent="0.2">
      <c r="A15" s="699">
        <v>12</v>
      </c>
      <c r="B15" s="700" t="s">
        <v>17546</v>
      </c>
      <c r="C15" s="700" t="s">
        <v>17556</v>
      </c>
      <c r="D15" s="724" t="str">
        <f t="shared" si="0"/>
        <v>Parz.-Nr.:</v>
      </c>
      <c r="E15" s="726" t="s">
        <v>290</v>
      </c>
      <c r="F15" s="727" t="s">
        <v>17784</v>
      </c>
      <c r="G15" s="728" t="s">
        <v>17679</v>
      </c>
    </row>
    <row r="16" spans="1:10" x14ac:dyDescent="0.2">
      <c r="A16" s="699">
        <v>13</v>
      </c>
      <c r="B16" s="700"/>
      <c r="C16" s="700"/>
      <c r="D16" s="724">
        <f t="shared" si="0"/>
        <v>0</v>
      </c>
      <c r="E16" s="726"/>
      <c r="F16" s="727"/>
      <c r="G16" s="728"/>
    </row>
    <row r="17" spans="1:7" x14ac:dyDescent="0.2">
      <c r="A17" s="699">
        <v>14</v>
      </c>
      <c r="B17" s="700" t="s">
        <v>17546</v>
      </c>
      <c r="C17" s="700" t="s">
        <v>17557</v>
      </c>
      <c r="D17" s="724" t="str">
        <f t="shared" si="0"/>
        <v>MOP - Nr.:</v>
      </c>
      <c r="E17" s="726" t="s">
        <v>291</v>
      </c>
      <c r="F17" s="727" t="s">
        <v>17785</v>
      </c>
      <c r="G17" s="728" t="s">
        <v>17680</v>
      </c>
    </row>
    <row r="18" spans="1:7" x14ac:dyDescent="0.2">
      <c r="A18" s="699">
        <v>15</v>
      </c>
      <c r="B18" s="700"/>
      <c r="C18" s="700"/>
      <c r="D18" s="724">
        <f t="shared" si="0"/>
        <v>0</v>
      </c>
      <c r="E18" s="726"/>
      <c r="F18" s="727"/>
      <c r="G18" s="728"/>
    </row>
    <row r="19" spans="1:7" x14ac:dyDescent="0.2">
      <c r="A19" s="699">
        <v>16</v>
      </c>
      <c r="B19" s="700" t="s">
        <v>17546</v>
      </c>
      <c r="C19" s="700" t="s">
        <v>17558</v>
      </c>
      <c r="D19" s="724" t="str">
        <f t="shared" si="0"/>
        <v>Gebäudedaten</v>
      </c>
      <c r="E19" s="726" t="s">
        <v>294</v>
      </c>
      <c r="F19" s="727" t="s">
        <v>17786</v>
      </c>
      <c r="G19" s="728" t="s">
        <v>17681</v>
      </c>
    </row>
    <row r="20" spans="1:7" x14ac:dyDescent="0.2">
      <c r="A20" s="699">
        <v>17</v>
      </c>
      <c r="B20" s="741" t="s">
        <v>18130</v>
      </c>
      <c r="C20" s="741" t="s">
        <v>17584</v>
      </c>
      <c r="D20" s="724" t="str">
        <f t="shared" si="0"/>
        <v>Klimadaten</v>
      </c>
      <c r="E20" s="761" t="s">
        <v>18132</v>
      </c>
      <c r="F20" s="762" t="s">
        <v>18133</v>
      </c>
      <c r="G20" s="763" t="s">
        <v>18134</v>
      </c>
    </row>
    <row r="21" spans="1:7" x14ac:dyDescent="0.2">
      <c r="A21" s="699">
        <v>18</v>
      </c>
      <c r="B21" s="741" t="s">
        <v>18130</v>
      </c>
      <c r="C21" s="741" t="s">
        <v>18131</v>
      </c>
      <c r="D21" s="724" t="str">
        <f t="shared" si="0"/>
        <v>Wärmeinseleffekt</v>
      </c>
      <c r="E21" s="761" t="s">
        <v>18145</v>
      </c>
      <c r="F21" s="762" t="s">
        <v>18146</v>
      </c>
      <c r="G21" s="763" t="s">
        <v>18147</v>
      </c>
    </row>
    <row r="22" spans="1:7" ht="33.75" x14ac:dyDescent="0.2">
      <c r="A22" s="699">
        <v>19</v>
      </c>
      <c r="B22" s="700" t="s">
        <v>17546</v>
      </c>
      <c r="C22" s="700" t="s">
        <v>17563</v>
      </c>
      <c r="D22" s="724" t="str">
        <f t="shared" si="0"/>
        <v>Nettogeschossfläche des relevanten Raumes oder Teile davon; maximal zulässige Raumtiefe 2.5 mal die lichte Raumhöhe</v>
      </c>
      <c r="E22" s="726" t="s">
        <v>17537</v>
      </c>
      <c r="F22" s="729" t="s">
        <v>18116</v>
      </c>
      <c r="G22" s="728" t="s">
        <v>18004</v>
      </c>
    </row>
    <row r="23" spans="1:7" ht="33.75" x14ac:dyDescent="0.2">
      <c r="A23" s="699">
        <v>20</v>
      </c>
      <c r="B23" s="700" t="s">
        <v>17546</v>
      </c>
      <c r="C23" s="700" t="s">
        <v>17564</v>
      </c>
      <c r="D23" s="724" t="str">
        <f t="shared" si="0"/>
        <v>Auf die Nettogeschossfläche des zu betrachtenden Raumes bezogene, wirksame Wärmespeicherkapazität</v>
      </c>
      <c r="E23" s="726" t="s">
        <v>478</v>
      </c>
      <c r="F23" s="729" t="s">
        <v>17787</v>
      </c>
      <c r="G23" s="728" t="s">
        <v>18005</v>
      </c>
    </row>
    <row r="24" spans="1:7" ht="33.75" x14ac:dyDescent="0.2">
      <c r="A24" s="699">
        <v>21</v>
      </c>
      <c r="B24" s="700" t="s">
        <v>17546</v>
      </c>
      <c r="C24" s="700" t="s">
        <v>17565</v>
      </c>
      <c r="D24" s="724" t="str">
        <f t="shared" si="0"/>
        <v>Auf die Nettogeschossfläche des zu betrachtenden Raumes bezogene Glasflächenanteil = Glasflächenzahl z_g</v>
      </c>
      <c r="E24" s="726" t="s">
        <v>17327</v>
      </c>
      <c r="F24" s="729" t="s">
        <v>17931</v>
      </c>
      <c r="G24" s="728" t="s">
        <v>18006</v>
      </c>
    </row>
    <row r="25" spans="1:7" x14ac:dyDescent="0.2">
      <c r="A25" s="699">
        <v>22</v>
      </c>
      <c r="B25" s="700" t="s">
        <v>17546</v>
      </c>
      <c r="C25" s="700" t="s">
        <v>18152</v>
      </c>
      <c r="D25" s="724" t="str">
        <f t="shared" si="0"/>
        <v>nicht bewertet</v>
      </c>
      <c r="E25" s="732" t="s">
        <v>18153</v>
      </c>
      <c r="F25" s="785" t="s">
        <v>18154</v>
      </c>
      <c r="G25" s="778" t="s">
        <v>18155</v>
      </c>
    </row>
    <row r="26" spans="1:7" x14ac:dyDescent="0.2">
      <c r="A26" s="699">
        <v>23</v>
      </c>
      <c r="B26" s="700"/>
      <c r="C26" s="700"/>
      <c r="D26" s="724">
        <f t="shared" si="0"/>
        <v>0</v>
      </c>
      <c r="E26" s="726"/>
      <c r="F26" s="729"/>
      <c r="G26" s="728"/>
    </row>
    <row r="27" spans="1:7" ht="22.5" x14ac:dyDescent="0.2">
      <c r="A27" s="699">
        <v>24</v>
      </c>
      <c r="B27" s="700" t="s">
        <v>17582</v>
      </c>
      <c r="C27" s="700" t="s">
        <v>17579</v>
      </c>
      <c r="D27" s="724" t="str">
        <f t="shared" si="0"/>
        <v>Klimastation:</v>
      </c>
      <c r="E27" s="726" t="s">
        <v>295</v>
      </c>
      <c r="F27" s="729" t="s">
        <v>17788</v>
      </c>
      <c r="G27" s="728" t="s">
        <v>17682</v>
      </c>
    </row>
    <row r="28" spans="1:7" x14ac:dyDescent="0.2">
      <c r="A28" s="699">
        <v>25</v>
      </c>
      <c r="B28" s="700"/>
      <c r="C28" s="700"/>
      <c r="D28" s="724">
        <f t="shared" si="0"/>
        <v>0</v>
      </c>
      <c r="E28" s="726"/>
      <c r="F28" s="729"/>
      <c r="G28" s="728"/>
    </row>
    <row r="29" spans="1:7" ht="22.5" x14ac:dyDescent="0.2">
      <c r="A29" s="699">
        <v>26</v>
      </c>
      <c r="B29" s="700" t="s">
        <v>17546</v>
      </c>
      <c r="C29" s="700" t="s">
        <v>17562</v>
      </c>
      <c r="D29" s="724" t="str">
        <f t="shared" si="0"/>
        <v>Raumspezifische Eingaben erfolgen auf den Raumeingabeformularen</v>
      </c>
      <c r="E29" s="726" t="s">
        <v>362</v>
      </c>
      <c r="F29" s="727" t="s">
        <v>17789</v>
      </c>
      <c r="G29" s="728" t="s">
        <v>17683</v>
      </c>
    </row>
    <row r="30" spans="1:7" ht="22.5" x14ac:dyDescent="0.2">
      <c r="A30" s="740">
        <v>27</v>
      </c>
      <c r="B30" s="741" t="s">
        <v>17583</v>
      </c>
      <c r="C30" s="741" t="s">
        <v>18135</v>
      </c>
      <c r="D30" s="724" t="str">
        <f t="shared" si="0"/>
        <v>Bewertung nur für Klimadaten bis 2035 möglich</v>
      </c>
      <c r="E30" s="761" t="s">
        <v>18150</v>
      </c>
      <c r="F30" s="764" t="s">
        <v>18148</v>
      </c>
      <c r="G30" s="765" t="s">
        <v>18149</v>
      </c>
    </row>
    <row r="31" spans="1:7" ht="22.5" x14ac:dyDescent="0.2">
      <c r="A31" s="699">
        <v>28</v>
      </c>
      <c r="B31" s="700" t="s">
        <v>17546</v>
      </c>
      <c r="C31" s="700" t="s">
        <v>17566</v>
      </c>
      <c r="D31" s="724" t="str">
        <f t="shared" si="0"/>
        <v>Zusammenfassung der nachgewiesenen Räume</v>
      </c>
      <c r="E31" s="726" t="s">
        <v>432</v>
      </c>
      <c r="F31" s="727" t="s">
        <v>17790</v>
      </c>
      <c r="G31" s="728" t="s">
        <v>17684</v>
      </c>
    </row>
    <row r="32" spans="1:7" x14ac:dyDescent="0.2">
      <c r="A32" s="699">
        <v>29</v>
      </c>
      <c r="B32" s="700"/>
      <c r="C32" s="700"/>
      <c r="D32" s="724">
        <f t="shared" si="0"/>
        <v>0</v>
      </c>
      <c r="E32" s="726"/>
      <c r="F32" s="727"/>
      <c r="G32" s="728"/>
    </row>
    <row r="33" spans="1:7" x14ac:dyDescent="0.2">
      <c r="A33" s="699">
        <v>30</v>
      </c>
      <c r="B33" s="700" t="s">
        <v>17546</v>
      </c>
      <c r="C33" s="700" t="s">
        <v>17567</v>
      </c>
      <c r="D33" s="724" t="str">
        <f t="shared" si="0"/>
        <v>Raum 1</v>
      </c>
      <c r="E33" s="726" t="s">
        <v>367</v>
      </c>
      <c r="F33" s="727" t="s">
        <v>17791</v>
      </c>
      <c r="G33" s="728" t="s">
        <v>17685</v>
      </c>
    </row>
    <row r="34" spans="1:7" x14ac:dyDescent="0.2">
      <c r="A34" s="699">
        <v>31</v>
      </c>
      <c r="B34" s="700" t="s">
        <v>17546</v>
      </c>
      <c r="C34" s="700" t="s">
        <v>17568</v>
      </c>
      <c r="D34" s="724" t="str">
        <f t="shared" si="0"/>
        <v>Raum 2</v>
      </c>
      <c r="E34" s="726" t="s">
        <v>368</v>
      </c>
      <c r="F34" s="727" t="s">
        <v>17792</v>
      </c>
      <c r="G34" s="728" t="s">
        <v>17686</v>
      </c>
    </row>
    <row r="35" spans="1:7" x14ac:dyDescent="0.2">
      <c r="A35" s="699">
        <v>32</v>
      </c>
      <c r="B35" s="700" t="s">
        <v>17546</v>
      </c>
      <c r="C35" s="700" t="s">
        <v>17569</v>
      </c>
      <c r="D35" s="724" t="str">
        <f t="shared" si="0"/>
        <v>Raum 3</v>
      </c>
      <c r="E35" s="726" t="s">
        <v>369</v>
      </c>
      <c r="F35" s="727" t="s">
        <v>17793</v>
      </c>
      <c r="G35" s="728" t="s">
        <v>17687</v>
      </c>
    </row>
    <row r="36" spans="1:7" x14ac:dyDescent="0.2">
      <c r="A36" s="699">
        <v>33</v>
      </c>
      <c r="B36" s="700"/>
      <c r="C36" s="700"/>
      <c r="D36" s="724">
        <f t="shared" si="0"/>
        <v>0</v>
      </c>
      <c r="E36" s="726"/>
      <c r="F36" s="727"/>
      <c r="G36" s="728"/>
    </row>
    <row r="37" spans="1:7" x14ac:dyDescent="0.2">
      <c r="A37" s="699">
        <v>34</v>
      </c>
      <c r="B37" s="700" t="s">
        <v>17546</v>
      </c>
      <c r="C37" s="700" t="s">
        <v>17576</v>
      </c>
      <c r="D37" s="724" t="str">
        <f t="shared" si="0"/>
        <v>Bauliche Grundanforderungen eingehalten</v>
      </c>
      <c r="E37" s="726" t="s">
        <v>17519</v>
      </c>
      <c r="F37" s="727" t="s">
        <v>17794</v>
      </c>
      <c r="G37" s="728" t="s">
        <v>17688</v>
      </c>
    </row>
    <row r="38" spans="1:7" ht="22.5" x14ac:dyDescent="0.2">
      <c r="A38" s="699">
        <v>35</v>
      </c>
      <c r="B38" s="700" t="s">
        <v>17546</v>
      </c>
      <c r="C38" s="700" t="s">
        <v>17577</v>
      </c>
      <c r="D38" s="724" t="str">
        <f t="shared" si="0"/>
        <v>Anforderungen an den sommerlichen Komfort eingehalten</v>
      </c>
      <c r="E38" s="726" t="s">
        <v>361</v>
      </c>
      <c r="F38" s="727" t="s">
        <v>17795</v>
      </c>
      <c r="G38" s="728" t="s">
        <v>17689</v>
      </c>
    </row>
    <row r="39" spans="1:7" x14ac:dyDescent="0.2">
      <c r="A39" s="699">
        <v>36</v>
      </c>
      <c r="B39" s="700"/>
      <c r="C39" s="700"/>
      <c r="D39" s="724">
        <f t="shared" si="0"/>
        <v>0</v>
      </c>
      <c r="E39" s="726"/>
      <c r="F39" s="727"/>
      <c r="G39" s="728"/>
    </row>
    <row r="40" spans="1:7" ht="22.5" x14ac:dyDescent="0.2">
      <c r="A40" s="699">
        <v>37</v>
      </c>
      <c r="B40" s="700" t="s">
        <v>17546</v>
      </c>
      <c r="C40" s="700" t="s">
        <v>17578</v>
      </c>
      <c r="D40" s="724" t="str">
        <f t="shared" si="0"/>
        <v>Bemerkungen des Antragstellers / Projektbeteiligten</v>
      </c>
      <c r="E40" s="726" t="s">
        <v>469</v>
      </c>
      <c r="F40" s="727" t="s">
        <v>17796</v>
      </c>
      <c r="G40" s="728" t="s">
        <v>17690</v>
      </c>
    </row>
    <row r="41" spans="1:7" x14ac:dyDescent="0.2">
      <c r="A41" s="699">
        <v>38</v>
      </c>
      <c r="B41" s="700" t="s">
        <v>17640</v>
      </c>
      <c r="C41" s="700" t="s">
        <v>17668</v>
      </c>
      <c r="D41" s="724" t="str">
        <f t="shared" si="0"/>
        <v>Projekteingaben prüfen</v>
      </c>
      <c r="E41" s="726" t="s">
        <v>17502</v>
      </c>
      <c r="F41" s="727" t="s">
        <v>17797</v>
      </c>
      <c r="G41" s="728" t="s">
        <v>17691</v>
      </c>
    </row>
    <row r="42" spans="1:7" x14ac:dyDescent="0.2">
      <c r="A42" s="699">
        <v>39</v>
      </c>
      <c r="B42" s="700" t="s">
        <v>17583</v>
      </c>
      <c r="C42" s="700" t="s">
        <v>17558</v>
      </c>
      <c r="D42" s="724" t="str">
        <f t="shared" si="0"/>
        <v>Eingabe Raum oder Raumbezeichnung:</v>
      </c>
      <c r="E42" s="726" t="s">
        <v>435</v>
      </c>
      <c r="F42" s="727" t="s">
        <v>17798</v>
      </c>
      <c r="G42" s="730" t="s">
        <v>18007</v>
      </c>
    </row>
    <row r="43" spans="1:7" x14ac:dyDescent="0.2">
      <c r="A43" s="699">
        <v>40</v>
      </c>
      <c r="B43" s="700"/>
      <c r="C43" s="700"/>
      <c r="D43" s="724">
        <f t="shared" si="0"/>
        <v>0</v>
      </c>
      <c r="E43" s="726"/>
      <c r="F43" s="727"/>
      <c r="G43" s="728"/>
    </row>
    <row r="44" spans="1:7" ht="14.25" x14ac:dyDescent="0.2">
      <c r="A44" s="699">
        <v>41</v>
      </c>
      <c r="B44" s="700" t="s">
        <v>17583</v>
      </c>
      <c r="C44" s="700" t="s">
        <v>17584</v>
      </c>
      <c r="D44" s="724" t="str">
        <f t="shared" si="0"/>
        <v>relevante NGF Raum in m2:</v>
      </c>
      <c r="E44" s="739" t="s">
        <v>17530</v>
      </c>
      <c r="F44" s="731" t="s">
        <v>17930</v>
      </c>
      <c r="G44" s="730" t="s">
        <v>18008</v>
      </c>
    </row>
    <row r="45" spans="1:7" ht="22.5" x14ac:dyDescent="0.2">
      <c r="A45" s="699">
        <v>42</v>
      </c>
      <c r="B45" s="700" t="s">
        <v>17546</v>
      </c>
      <c r="C45" s="700" t="s">
        <v>17570</v>
      </c>
      <c r="D45" s="724" t="str">
        <f t="shared" si="0"/>
        <v>A_NGF</v>
      </c>
      <c r="E45" s="726" t="s">
        <v>475</v>
      </c>
      <c r="F45" s="727" t="s">
        <v>17692</v>
      </c>
      <c r="G45" s="728" t="s">
        <v>17692</v>
      </c>
    </row>
    <row r="46" spans="1:7" x14ac:dyDescent="0.2">
      <c r="A46" s="699">
        <v>43</v>
      </c>
      <c r="B46" s="700" t="s">
        <v>17583</v>
      </c>
      <c r="C46" s="700" t="s">
        <v>17636</v>
      </c>
      <c r="D46" s="724" t="str">
        <f t="shared" si="0"/>
        <v>Auswahl Nutzungskategorie:</v>
      </c>
      <c r="E46" s="726" t="s">
        <v>439</v>
      </c>
      <c r="F46" s="727" t="s">
        <v>17799</v>
      </c>
      <c r="G46" s="730" t="s">
        <v>18009</v>
      </c>
    </row>
    <row r="47" spans="1:7" x14ac:dyDescent="0.2">
      <c r="A47" s="699">
        <v>44</v>
      </c>
      <c r="B47" s="700"/>
      <c r="C47" s="700"/>
      <c r="D47" s="724">
        <f t="shared" si="0"/>
        <v>0</v>
      </c>
      <c r="E47" s="726"/>
      <c r="F47" s="727"/>
      <c r="G47" s="728"/>
    </row>
    <row r="48" spans="1:7" x14ac:dyDescent="0.2">
      <c r="A48" s="699">
        <v>45</v>
      </c>
      <c r="B48" s="700" t="s">
        <v>17583</v>
      </c>
      <c r="C48" s="700" t="s">
        <v>17585</v>
      </c>
      <c r="D48" s="724" t="str">
        <f t="shared" si="0"/>
        <v>Anz.</v>
      </c>
      <c r="E48" s="726" t="s">
        <v>17455</v>
      </c>
      <c r="F48" s="727" t="s">
        <v>17800</v>
      </c>
      <c r="G48" s="730" t="s">
        <v>18010</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17583</v>
      </c>
      <c r="C51" s="700" t="s">
        <v>17586</v>
      </c>
      <c r="D51" s="724" t="str">
        <f t="shared" si="0"/>
        <v>m</v>
      </c>
      <c r="E51" s="726" t="s">
        <v>167</v>
      </c>
      <c r="F51" s="727" t="s">
        <v>17801</v>
      </c>
      <c r="G51" s="728" t="s">
        <v>167</v>
      </c>
    </row>
    <row r="52" spans="1:7" x14ac:dyDescent="0.2">
      <c r="A52" s="699">
        <v>49</v>
      </c>
      <c r="B52" s="700" t="s">
        <v>17640</v>
      </c>
      <c r="C52" s="700" t="s">
        <v>17659</v>
      </c>
      <c r="D52" s="724" t="str">
        <f t="shared" si="0"/>
        <v>Ja</v>
      </c>
      <c r="E52" s="726" t="s">
        <v>302</v>
      </c>
      <c r="F52" s="727" t="s">
        <v>17802</v>
      </c>
      <c r="G52" s="728" t="s">
        <v>17693</v>
      </c>
    </row>
    <row r="53" spans="1:7" x14ac:dyDescent="0.2">
      <c r="A53" s="699">
        <v>50</v>
      </c>
      <c r="B53" s="700" t="s">
        <v>17640</v>
      </c>
      <c r="C53" s="700" t="s">
        <v>17660</v>
      </c>
      <c r="D53" s="724" t="str">
        <f t="shared" si="0"/>
        <v>Nein</v>
      </c>
      <c r="E53" s="726" t="s">
        <v>303</v>
      </c>
      <c r="F53" s="727" t="s">
        <v>17803</v>
      </c>
      <c r="G53" s="728" t="s">
        <v>17694</v>
      </c>
    </row>
    <row r="54" spans="1:7" x14ac:dyDescent="0.2">
      <c r="A54" s="699">
        <v>51</v>
      </c>
      <c r="B54" s="700"/>
      <c r="C54" s="700"/>
      <c r="D54" s="724">
        <f t="shared" si="0"/>
        <v>0</v>
      </c>
      <c r="E54" s="726"/>
      <c r="F54" s="727"/>
      <c r="G54" s="728"/>
    </row>
    <row r="55" spans="1:7" ht="67.5" x14ac:dyDescent="0.2">
      <c r="A55" s="699">
        <v>52</v>
      </c>
      <c r="B55" s="700" t="s">
        <v>17546</v>
      </c>
      <c r="C55" s="700" t="s">
        <v>17561</v>
      </c>
      <c r="D55" s="724" t="str">
        <f t="shared" si="0"/>
        <v>Der Nachweis des sommerlichen Wärmeschutzes ist eine Selbstdeklaration des Antragstellers. Die Zertifizierungsstelle kann im Rahmen der Zertifizerung 
oder bei Stichproben detaillierte Unterlagen verlangen.</v>
      </c>
      <c r="E55" s="726" t="s">
        <v>322</v>
      </c>
      <c r="F55" s="727" t="s">
        <v>17804</v>
      </c>
      <c r="G55" s="728" t="s">
        <v>17695</v>
      </c>
    </row>
    <row r="56" spans="1:7" x14ac:dyDescent="0.2">
      <c r="A56" s="699">
        <v>53</v>
      </c>
      <c r="B56" s="700"/>
      <c r="C56" s="700"/>
      <c r="D56" s="724">
        <f t="shared" si="0"/>
        <v>0</v>
      </c>
      <c r="E56" s="726"/>
      <c r="F56" s="727"/>
      <c r="G56" s="728"/>
    </row>
    <row r="57" spans="1:7" ht="33.75" x14ac:dyDescent="0.2">
      <c r="A57" s="699">
        <v>54</v>
      </c>
      <c r="B57" s="700" t="s">
        <v>17583</v>
      </c>
      <c r="C57" s="700" t="s">
        <v>17588</v>
      </c>
      <c r="D57" s="724" t="str">
        <f t="shared" si="0"/>
        <v>Eingaben zur Wärmespeicherfähigkeit der betrachteten Raumfläche und daran angrenzende Bauteile</v>
      </c>
      <c r="E57" s="726" t="s">
        <v>17536</v>
      </c>
      <c r="F57" s="727" t="s">
        <v>17805</v>
      </c>
      <c r="G57" s="728" t="s">
        <v>18011</v>
      </c>
    </row>
    <row r="58" spans="1:7" x14ac:dyDescent="0.2">
      <c r="A58" s="699">
        <v>55</v>
      </c>
      <c r="B58" s="700"/>
      <c r="C58" s="700"/>
      <c r="D58" s="724">
        <f t="shared" si="0"/>
        <v>0</v>
      </c>
      <c r="E58" s="726"/>
      <c r="F58" s="727"/>
      <c r="G58" s="728"/>
    </row>
    <row r="59" spans="1:7" ht="45" x14ac:dyDescent="0.2">
      <c r="A59" s="699">
        <v>56</v>
      </c>
      <c r="B59" s="700" t="s">
        <v>17583</v>
      </c>
      <c r="C59" s="700" t="s">
        <v>17587</v>
      </c>
      <c r="D59" s="724" t="str">
        <f t="shared" si="0"/>
        <v xml:space="preserve">Option 1) Eingabe der Wärmespeicherfähigkeit aus einer externen Berechnung (z.B. Tool Wärmespeicherfähigkeit www.energytools.ch) </v>
      </c>
      <c r="E59" s="726" t="s">
        <v>17456</v>
      </c>
      <c r="F59" s="727" t="s">
        <v>17806</v>
      </c>
      <c r="G59" s="728" t="s">
        <v>17696</v>
      </c>
    </row>
    <row r="60" spans="1:7" ht="22.5" x14ac:dyDescent="0.2">
      <c r="A60" s="699">
        <v>57</v>
      </c>
      <c r="B60" s="700" t="s">
        <v>17583</v>
      </c>
      <c r="C60" s="700"/>
      <c r="D60" s="724" t="str">
        <f t="shared" si="0"/>
        <v>Option 2) Bauteilauswahl, hierfür bitte Inhalt aus Feld X16 löschen</v>
      </c>
      <c r="E60" s="726" t="s">
        <v>17457</v>
      </c>
      <c r="F60" s="727" t="s">
        <v>17807</v>
      </c>
      <c r="G60" s="728" t="s">
        <v>17697</v>
      </c>
    </row>
    <row r="61" spans="1:7" x14ac:dyDescent="0.2">
      <c r="A61" s="699">
        <v>58</v>
      </c>
      <c r="B61" s="700"/>
      <c r="C61" s="700"/>
      <c r="D61" s="724">
        <f t="shared" si="0"/>
        <v>0</v>
      </c>
      <c r="E61" s="732"/>
      <c r="F61" s="727"/>
      <c r="G61" s="728"/>
    </row>
    <row r="62" spans="1:7" x14ac:dyDescent="0.2">
      <c r="A62" s="699">
        <v>59</v>
      </c>
      <c r="B62" s="700" t="s">
        <v>17583</v>
      </c>
      <c r="C62" s="700" t="s">
        <v>17589</v>
      </c>
      <c r="D62" s="724" t="str">
        <f t="shared" si="0"/>
        <v>C_R / A_NGF in Wh/m2K</v>
      </c>
      <c r="E62" s="726" t="s">
        <v>480</v>
      </c>
      <c r="F62" s="727" t="s">
        <v>17808</v>
      </c>
      <c r="G62" s="728" t="s">
        <v>17698</v>
      </c>
    </row>
    <row r="63" spans="1:7" x14ac:dyDescent="0.2">
      <c r="A63" s="699">
        <v>60</v>
      </c>
      <c r="B63" s="700" t="s">
        <v>17546</v>
      </c>
      <c r="C63" s="700" t="s">
        <v>17571</v>
      </c>
      <c r="D63" s="724" t="str">
        <f t="shared" si="0"/>
        <v>C_R / A_NGF</v>
      </c>
      <c r="E63" s="726" t="s">
        <v>476</v>
      </c>
      <c r="F63" s="727" t="s">
        <v>17699</v>
      </c>
      <c r="G63" s="728" t="s">
        <v>17699</v>
      </c>
    </row>
    <row r="64" spans="1:7" x14ac:dyDescent="0.2">
      <c r="A64" s="699">
        <v>61</v>
      </c>
      <c r="B64" s="700" t="s">
        <v>17583</v>
      </c>
      <c r="C64" s="700" t="s">
        <v>17590</v>
      </c>
      <c r="D64" s="724" t="str">
        <f t="shared" si="0"/>
        <v>Fläche in m2</v>
      </c>
      <c r="E64" s="726" t="s">
        <v>313</v>
      </c>
      <c r="F64" s="727" t="s">
        <v>17809</v>
      </c>
      <c r="G64" s="728" t="s">
        <v>17700</v>
      </c>
    </row>
    <row r="65" spans="1:7" x14ac:dyDescent="0.2">
      <c r="A65" s="699">
        <v>62</v>
      </c>
      <c r="B65" s="700" t="s">
        <v>17583</v>
      </c>
      <c r="C65" s="700" t="s">
        <v>17591</v>
      </c>
      <c r="D65" s="724" t="str">
        <f t="shared" si="0"/>
        <v>Auswahl Boden</v>
      </c>
      <c r="E65" s="726" t="s">
        <v>314</v>
      </c>
      <c r="F65" s="727" t="s">
        <v>17810</v>
      </c>
      <c r="G65" s="728" t="s">
        <v>17701</v>
      </c>
    </row>
    <row r="66" spans="1:7" x14ac:dyDescent="0.2">
      <c r="A66" s="699">
        <v>63</v>
      </c>
      <c r="B66" s="700" t="s">
        <v>17583</v>
      </c>
      <c r="C66" s="700" t="s">
        <v>17592</v>
      </c>
      <c r="D66" s="724" t="str">
        <f t="shared" si="0"/>
        <v>Auswahl Decke</v>
      </c>
      <c r="E66" s="726" t="s">
        <v>315</v>
      </c>
      <c r="F66" s="727" t="s">
        <v>17811</v>
      </c>
      <c r="G66" s="728" t="s">
        <v>17702</v>
      </c>
    </row>
    <row r="67" spans="1:7" x14ac:dyDescent="0.2">
      <c r="A67" s="699">
        <v>64</v>
      </c>
      <c r="B67" s="700" t="s">
        <v>17583</v>
      </c>
      <c r="C67" s="700" t="s">
        <v>17593</v>
      </c>
      <c r="D67" s="724" t="str">
        <f t="shared" si="0"/>
        <v>Auswahl Innenwand</v>
      </c>
      <c r="E67" s="726" t="s">
        <v>316</v>
      </c>
      <c r="F67" s="727" t="s">
        <v>17812</v>
      </c>
      <c r="G67" s="728" t="s">
        <v>17703</v>
      </c>
    </row>
    <row r="68" spans="1:7" x14ac:dyDescent="0.2">
      <c r="A68" s="699">
        <v>65</v>
      </c>
      <c r="B68" s="700" t="s">
        <v>17583</v>
      </c>
      <c r="C68" s="700" t="s">
        <v>17571</v>
      </c>
      <c r="D68" s="724" t="str">
        <f t="shared" si="0"/>
        <v>Auswahl Aussenwand opak</v>
      </c>
      <c r="E68" s="726" t="s">
        <v>370</v>
      </c>
      <c r="F68" s="727" t="s">
        <v>17813</v>
      </c>
      <c r="G68" s="728" t="s">
        <v>17704</v>
      </c>
    </row>
    <row r="69" spans="1:7" x14ac:dyDescent="0.2">
      <c r="A69" s="699">
        <v>66</v>
      </c>
      <c r="B69" s="700"/>
      <c r="C69" s="700"/>
      <c r="D69" s="724">
        <f t="shared" ref="D69:D132" si="1">INDEX($E$4:$G$503,$A69,$A$1)</f>
        <v>0</v>
      </c>
      <c r="E69" s="726"/>
      <c r="F69" s="727"/>
      <c r="G69" s="728"/>
    </row>
    <row r="70" spans="1:7" ht="25.5" x14ac:dyDescent="0.2">
      <c r="A70" s="699">
        <v>67</v>
      </c>
      <c r="B70" s="700" t="s">
        <v>17583</v>
      </c>
      <c r="C70" s="700" t="s">
        <v>17572</v>
      </c>
      <c r="D70" s="724" t="str">
        <f t="shared" si="1"/>
        <v>wirksame, auf die Nettogeschossfläche des Raumes bezogene Wärmespeicherkapazität:</v>
      </c>
      <c r="E70" s="726" t="s">
        <v>453</v>
      </c>
      <c r="F70" s="727" t="s">
        <v>17814</v>
      </c>
      <c r="G70" s="728" t="s">
        <v>17705</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17583</v>
      </c>
      <c r="C74" s="700" t="s">
        <v>17566</v>
      </c>
      <c r="D74" s="724" t="str">
        <f t="shared" si="1"/>
        <v>Eingabe Fenster und bauliche Verschattung</v>
      </c>
      <c r="E74" s="726" t="s">
        <v>353</v>
      </c>
      <c r="F74" s="727" t="s">
        <v>17815</v>
      </c>
      <c r="G74" s="728" t="s">
        <v>17706</v>
      </c>
    </row>
    <row r="75" spans="1:7" ht="45" x14ac:dyDescent="0.2">
      <c r="A75" s="699">
        <v>72</v>
      </c>
      <c r="B75" s="700" t="s">
        <v>17583</v>
      </c>
      <c r="C75" s="700" t="s">
        <v>17594</v>
      </c>
      <c r="D75" s="724" t="str">
        <f t="shared" si="1"/>
        <v>Eingabe bis zu 3 unterschiedlicher Fenstertypen oder ersatzweise bis zu 2 geneigte Dachflächen. Bauliche Verschattung nach EN 13790 nur für Fassaden</v>
      </c>
      <c r="E75" s="726" t="s">
        <v>17355</v>
      </c>
      <c r="F75" s="727" t="s">
        <v>18117</v>
      </c>
      <c r="G75" s="728" t="s">
        <v>17707</v>
      </c>
    </row>
    <row r="76" spans="1:7" x14ac:dyDescent="0.2">
      <c r="A76" s="699">
        <v>73</v>
      </c>
      <c r="B76" s="700" t="s">
        <v>17583</v>
      </c>
      <c r="C76" s="700" t="s">
        <v>17595</v>
      </c>
      <c r="D76" s="724" t="str">
        <f t="shared" si="1"/>
        <v>Fenstertyp 1  bez.:</v>
      </c>
      <c r="E76" s="726" t="s">
        <v>17532</v>
      </c>
      <c r="F76" s="727" t="s">
        <v>17932</v>
      </c>
      <c r="G76" s="728" t="s">
        <v>17708</v>
      </c>
    </row>
    <row r="77" spans="1:7" x14ac:dyDescent="0.2">
      <c r="A77" s="699">
        <v>74</v>
      </c>
      <c r="B77" s="700" t="s">
        <v>17583</v>
      </c>
      <c r="C77" s="700" t="s">
        <v>17596</v>
      </c>
      <c r="D77" s="724" t="str">
        <f t="shared" si="1"/>
        <v>Fenstertyp 2  bez.:</v>
      </c>
      <c r="E77" s="726" t="s">
        <v>17533</v>
      </c>
      <c r="F77" s="727" t="s">
        <v>17933</v>
      </c>
      <c r="G77" s="728" t="s">
        <v>17709</v>
      </c>
    </row>
    <row r="78" spans="1:7" x14ac:dyDescent="0.2">
      <c r="A78" s="699">
        <v>75</v>
      </c>
      <c r="B78" s="700" t="s">
        <v>17583</v>
      </c>
      <c r="C78" s="700" t="s">
        <v>17597</v>
      </c>
      <c r="D78" s="724" t="str">
        <f t="shared" si="1"/>
        <v>Fenstertyp 3  bez.:</v>
      </c>
      <c r="E78" s="726" t="s">
        <v>17534</v>
      </c>
      <c r="F78" s="727" t="s">
        <v>17934</v>
      </c>
      <c r="G78" s="728" t="s">
        <v>17710</v>
      </c>
    </row>
    <row r="79" spans="1:7" x14ac:dyDescent="0.2">
      <c r="A79" s="699">
        <v>76</v>
      </c>
      <c r="B79" s="700"/>
      <c r="C79" s="700"/>
      <c r="D79" s="724">
        <f t="shared" si="1"/>
        <v>0</v>
      </c>
      <c r="E79" s="726"/>
      <c r="F79" s="727"/>
      <c r="G79" s="728"/>
    </row>
    <row r="80" spans="1:7" x14ac:dyDescent="0.2">
      <c r="A80" s="699">
        <v>77</v>
      </c>
      <c r="B80" s="700" t="s">
        <v>17583</v>
      </c>
      <c r="C80" s="700" t="s">
        <v>17598</v>
      </c>
      <c r="D80" s="724" t="str">
        <f t="shared" si="1"/>
        <v>Ausrichtung</v>
      </c>
      <c r="E80" s="726" t="s">
        <v>163</v>
      </c>
      <c r="F80" s="727" t="s">
        <v>17816</v>
      </c>
      <c r="G80" s="728" t="s">
        <v>17711</v>
      </c>
    </row>
    <row r="81" spans="1:7" x14ac:dyDescent="0.2">
      <c r="A81" s="699">
        <v>78</v>
      </c>
      <c r="B81" s="700" t="s">
        <v>17583</v>
      </c>
      <c r="C81" s="700" t="s">
        <v>17599</v>
      </c>
      <c r="D81" s="724" t="str">
        <f t="shared" si="1"/>
        <v>Neigung / Neigungswinkel</v>
      </c>
      <c r="E81" s="726" t="s">
        <v>310</v>
      </c>
      <c r="F81" s="727" t="s">
        <v>17817</v>
      </c>
      <c r="G81" s="728" t="s">
        <v>17712</v>
      </c>
    </row>
    <row r="82" spans="1:7" x14ac:dyDescent="0.2">
      <c r="A82" s="699">
        <v>79</v>
      </c>
      <c r="B82" s="700" t="s">
        <v>17583</v>
      </c>
      <c r="C82" s="700" t="s">
        <v>17600</v>
      </c>
      <c r="D82" s="724" t="str">
        <f t="shared" si="1"/>
        <v>Fensterbreite</v>
      </c>
      <c r="E82" s="726" t="s">
        <v>405</v>
      </c>
      <c r="F82" s="727" t="s">
        <v>17818</v>
      </c>
      <c r="G82" s="728" t="s">
        <v>17713</v>
      </c>
    </row>
    <row r="83" spans="1:7" x14ac:dyDescent="0.2">
      <c r="A83" s="699">
        <v>80</v>
      </c>
      <c r="B83" s="700" t="s">
        <v>17583</v>
      </c>
      <c r="C83" s="700" t="s">
        <v>17601</v>
      </c>
      <c r="D83" s="724" t="str">
        <f t="shared" si="1"/>
        <v>Fensterlänge/-höhe</v>
      </c>
      <c r="E83" s="726" t="s">
        <v>406</v>
      </c>
      <c r="F83" s="727" t="s">
        <v>17819</v>
      </c>
      <c r="G83" s="728" t="s">
        <v>17714</v>
      </c>
    </row>
    <row r="84" spans="1:7" x14ac:dyDescent="0.2">
      <c r="A84" s="699">
        <v>81</v>
      </c>
      <c r="B84" s="700" t="s">
        <v>17583</v>
      </c>
      <c r="C84" s="700" t="s">
        <v>17602</v>
      </c>
      <c r="D84" s="724" t="str">
        <f t="shared" si="1"/>
        <v>Rahmenanteil</v>
      </c>
      <c r="E84" s="726" t="s">
        <v>371</v>
      </c>
      <c r="F84" s="727" t="s">
        <v>17820</v>
      </c>
      <c r="G84" s="728" t="s">
        <v>17715</v>
      </c>
    </row>
    <row r="85" spans="1:7" x14ac:dyDescent="0.2">
      <c r="A85" s="699">
        <v>82</v>
      </c>
      <c r="B85" s="700" t="s">
        <v>17583</v>
      </c>
      <c r="C85" s="700" t="s">
        <v>17604</v>
      </c>
      <c r="D85" s="724" t="str">
        <f t="shared" si="1"/>
        <v>Glasfläche</v>
      </c>
      <c r="E85" s="726" t="s">
        <v>378</v>
      </c>
      <c r="F85" s="727" t="s">
        <v>17821</v>
      </c>
      <c r="G85" s="728" t="s">
        <v>17716</v>
      </c>
    </row>
    <row r="86" spans="1:7" x14ac:dyDescent="0.2">
      <c r="A86" s="699">
        <v>83</v>
      </c>
      <c r="B86" s="700" t="s">
        <v>17546</v>
      </c>
      <c r="C86" s="700" t="s">
        <v>17573</v>
      </c>
      <c r="D86" s="724" t="str">
        <f t="shared" si="1"/>
        <v>Glasflächenanteil an Gesamtglasfläche</v>
      </c>
      <c r="E86" s="726" t="s">
        <v>479</v>
      </c>
      <c r="F86" s="727" t="s">
        <v>17822</v>
      </c>
      <c r="G86" s="728" t="s">
        <v>17717</v>
      </c>
    </row>
    <row r="87" spans="1:7" x14ac:dyDescent="0.2">
      <c r="A87" s="699">
        <v>84</v>
      </c>
      <c r="B87" s="700" t="s">
        <v>17583</v>
      </c>
      <c r="C87" s="700" t="s">
        <v>17600</v>
      </c>
      <c r="D87" s="724" t="str">
        <f t="shared" si="1"/>
        <v>Fensteranzahl</v>
      </c>
      <c r="E87" s="726" t="s">
        <v>351</v>
      </c>
      <c r="F87" s="727" t="s">
        <v>17823</v>
      </c>
      <c r="G87" s="728" t="s">
        <v>17718</v>
      </c>
    </row>
    <row r="88" spans="1:7" x14ac:dyDescent="0.2">
      <c r="A88" s="699">
        <v>85</v>
      </c>
      <c r="B88" s="700" t="s">
        <v>17583</v>
      </c>
      <c r="C88" s="700" t="s">
        <v>17603</v>
      </c>
      <c r="D88" s="724" t="str">
        <f t="shared" si="1"/>
        <v>Glasflächenzahl A_G / A_NGF</v>
      </c>
      <c r="E88" s="726" t="s">
        <v>17322</v>
      </c>
      <c r="F88" s="727" t="s">
        <v>17824</v>
      </c>
      <c r="G88" s="728" t="s">
        <v>17719</v>
      </c>
    </row>
    <row r="89" spans="1:7" x14ac:dyDescent="0.2">
      <c r="A89" s="699">
        <v>86</v>
      </c>
      <c r="B89" s="700" t="s">
        <v>17546</v>
      </c>
      <c r="C89" s="700" t="s">
        <v>17572</v>
      </c>
      <c r="D89" s="724" t="str">
        <f t="shared" si="1"/>
        <v>A_G / A_NGF</v>
      </c>
      <c r="E89" s="726" t="s">
        <v>477</v>
      </c>
      <c r="F89" s="727" t="s">
        <v>17720</v>
      </c>
      <c r="G89" s="728" t="s">
        <v>17720</v>
      </c>
    </row>
    <row r="90" spans="1:7" x14ac:dyDescent="0.2">
      <c r="A90" s="699">
        <v>87</v>
      </c>
      <c r="B90" s="700" t="s">
        <v>17583</v>
      </c>
      <c r="C90" s="700" t="s">
        <v>17605</v>
      </c>
      <c r="D90" s="724" t="str">
        <f t="shared" si="1"/>
        <v>Abstand Überhang ab Fenstermitte</v>
      </c>
      <c r="E90" s="726" t="s">
        <v>17523</v>
      </c>
      <c r="F90" s="727" t="s">
        <v>17825</v>
      </c>
      <c r="G90" s="730" t="s">
        <v>17721</v>
      </c>
    </row>
    <row r="91" spans="1:7" x14ac:dyDescent="0.2">
      <c r="A91" s="699">
        <v>88</v>
      </c>
      <c r="B91" s="700" t="s">
        <v>17583</v>
      </c>
      <c r="C91" s="700" t="s">
        <v>17606</v>
      </c>
      <c r="D91" s="724" t="str">
        <f t="shared" si="1"/>
        <v>Länge Überhang</v>
      </c>
      <c r="E91" s="726" t="s">
        <v>165</v>
      </c>
      <c r="F91" s="727" t="s">
        <v>17826</v>
      </c>
      <c r="G91" s="730" t="s">
        <v>17722</v>
      </c>
    </row>
    <row r="92" spans="1:7" x14ac:dyDescent="0.2">
      <c r="A92" s="699">
        <v>89</v>
      </c>
      <c r="B92" s="700" t="s">
        <v>17583</v>
      </c>
      <c r="C92" s="700" t="s">
        <v>17607</v>
      </c>
      <c r="D92" s="724" t="str">
        <f t="shared" si="1"/>
        <v>Abst.Seiteblende rechts ab F.Mitte</v>
      </c>
      <c r="E92" s="726" t="s">
        <v>17524</v>
      </c>
      <c r="F92" s="727" t="s">
        <v>17827</v>
      </c>
      <c r="G92" s="730" t="s">
        <v>18012</v>
      </c>
    </row>
    <row r="93" spans="1:7" x14ac:dyDescent="0.2">
      <c r="A93" s="699">
        <v>90</v>
      </c>
      <c r="B93" s="700" t="s">
        <v>17583</v>
      </c>
      <c r="C93" s="700" t="s">
        <v>17608</v>
      </c>
      <c r="D93" s="724" t="str">
        <f t="shared" si="1"/>
        <v>Länge Seitenblende rechts</v>
      </c>
      <c r="E93" s="726" t="s">
        <v>304</v>
      </c>
      <c r="F93" s="727" t="s">
        <v>17828</v>
      </c>
      <c r="G93" s="730" t="s">
        <v>18013</v>
      </c>
    </row>
    <row r="94" spans="1:7" x14ac:dyDescent="0.2">
      <c r="A94" s="699">
        <v>91</v>
      </c>
      <c r="B94" s="700" t="s">
        <v>17583</v>
      </c>
      <c r="C94" s="700" t="s">
        <v>17609</v>
      </c>
      <c r="D94" s="724" t="str">
        <f t="shared" si="1"/>
        <v>Abst.Seiteblende links ab F.Mitte</v>
      </c>
      <c r="E94" s="726" t="s">
        <v>17525</v>
      </c>
      <c r="F94" s="727" t="s">
        <v>17829</v>
      </c>
      <c r="G94" s="730" t="s">
        <v>18014</v>
      </c>
    </row>
    <row r="95" spans="1:7" x14ac:dyDescent="0.2">
      <c r="A95" s="699">
        <v>92</v>
      </c>
      <c r="B95" s="700" t="s">
        <v>17583</v>
      </c>
      <c r="C95" s="700" t="s">
        <v>17568</v>
      </c>
      <c r="D95" s="724" t="str">
        <f t="shared" si="1"/>
        <v>Länge Seitenblende links</v>
      </c>
      <c r="E95" s="726" t="s">
        <v>305</v>
      </c>
      <c r="F95" s="727" t="s">
        <v>17830</v>
      </c>
      <c r="G95" s="730" t="s">
        <v>18015</v>
      </c>
    </row>
    <row r="96" spans="1:7" x14ac:dyDescent="0.2">
      <c r="A96" s="699">
        <v>93</v>
      </c>
      <c r="B96" s="700" t="s">
        <v>17583</v>
      </c>
      <c r="C96" s="700"/>
      <c r="D96" s="724" t="str">
        <f t="shared" si="1"/>
        <v>Winkel</v>
      </c>
      <c r="E96" s="726" t="s">
        <v>358</v>
      </c>
      <c r="F96" s="727" t="s">
        <v>17831</v>
      </c>
      <c r="G96" s="728" t="s">
        <v>17723</v>
      </c>
    </row>
    <row r="97" spans="1:7" x14ac:dyDescent="0.2">
      <c r="A97" s="699">
        <v>94</v>
      </c>
      <c r="B97" s="700" t="s">
        <v>17583</v>
      </c>
      <c r="C97" s="700" t="s">
        <v>17610</v>
      </c>
      <c r="D97" s="724" t="str">
        <f t="shared" si="1"/>
        <v>Horizontwinkel</v>
      </c>
      <c r="E97" s="726" t="s">
        <v>91</v>
      </c>
      <c r="F97" s="727" t="s">
        <v>17832</v>
      </c>
      <c r="G97" s="728" t="s">
        <v>17724</v>
      </c>
    </row>
    <row r="98" spans="1:7" x14ac:dyDescent="0.2">
      <c r="A98" s="699">
        <v>95</v>
      </c>
      <c r="B98" s="700" t="s">
        <v>17640</v>
      </c>
      <c r="C98" s="700" t="s">
        <v>17662</v>
      </c>
      <c r="D98" s="724" t="str">
        <f t="shared" si="1"/>
        <v>Eingabe fehlt</v>
      </c>
      <c r="E98" s="726" t="s">
        <v>346</v>
      </c>
      <c r="F98" s="727" t="s">
        <v>17833</v>
      </c>
      <c r="G98" s="728" t="s">
        <v>17725</v>
      </c>
    </row>
    <row r="99" spans="1:7" x14ac:dyDescent="0.2">
      <c r="A99" s="699">
        <v>96</v>
      </c>
      <c r="B99" s="700" t="s">
        <v>17640</v>
      </c>
      <c r="C99" s="700" t="s">
        <v>17663</v>
      </c>
      <c r="D99" s="724" t="str">
        <f t="shared" si="1"/>
        <v>bitte prüfen</v>
      </c>
      <c r="E99" s="726" t="s">
        <v>387</v>
      </c>
      <c r="F99" s="727" t="s">
        <v>17834</v>
      </c>
      <c r="G99" s="728" t="s">
        <v>17726</v>
      </c>
    </row>
    <row r="100" spans="1:7" x14ac:dyDescent="0.2">
      <c r="A100" s="699">
        <v>97</v>
      </c>
      <c r="B100" s="700" t="s">
        <v>17640</v>
      </c>
      <c r="C100" s="700" t="s">
        <v>17664</v>
      </c>
      <c r="D100" s="724" t="str">
        <f t="shared" si="1"/>
        <v>Eingabe prüfen</v>
      </c>
      <c r="E100" s="726" t="s">
        <v>17372</v>
      </c>
      <c r="F100" s="727" t="s">
        <v>17835</v>
      </c>
      <c r="G100" s="728" t="s">
        <v>17727</v>
      </c>
    </row>
    <row r="101" spans="1:7" x14ac:dyDescent="0.2">
      <c r="A101" s="699">
        <v>98</v>
      </c>
      <c r="B101" s="700" t="s">
        <v>17583</v>
      </c>
      <c r="C101" s="700" t="s">
        <v>17611</v>
      </c>
      <c r="D101" s="724" t="str">
        <f t="shared" si="1"/>
        <v>Reflexion v. Fassade gegenüber</v>
      </c>
      <c r="E101" s="726" t="s">
        <v>345</v>
      </c>
      <c r="F101" s="727" t="s">
        <v>17836</v>
      </c>
      <c r="G101" s="728" t="s">
        <v>17728</v>
      </c>
    </row>
    <row r="102" spans="1:7" x14ac:dyDescent="0.2">
      <c r="A102" s="699">
        <v>99</v>
      </c>
      <c r="B102" s="700" t="s">
        <v>17583</v>
      </c>
      <c r="C102" s="700" t="s">
        <v>17612</v>
      </c>
      <c r="D102" s="724" t="str">
        <f t="shared" si="1"/>
        <v>g-Wert Verglasung</v>
      </c>
      <c r="E102" s="726" t="s">
        <v>259</v>
      </c>
      <c r="F102" s="727" t="s">
        <v>17837</v>
      </c>
      <c r="G102" s="730" t="s">
        <v>18016</v>
      </c>
    </row>
    <row r="103" spans="1:7" x14ac:dyDescent="0.2">
      <c r="A103" s="699">
        <v>100</v>
      </c>
      <c r="B103" s="700"/>
      <c r="C103" s="700"/>
      <c r="D103" s="724">
        <f t="shared" si="1"/>
        <v>0</v>
      </c>
      <c r="E103" s="726"/>
      <c r="F103" s="727"/>
      <c r="G103" s="728"/>
    </row>
    <row r="104" spans="1:7" x14ac:dyDescent="0.2">
      <c r="A104" s="699">
        <v>101</v>
      </c>
      <c r="B104" s="700" t="s">
        <v>17583</v>
      </c>
      <c r="C104" s="700" t="s">
        <v>17617</v>
      </c>
      <c r="D104" s="724" t="str">
        <f t="shared" si="1"/>
        <v>Windfestigkeit der Sonnenschutzeinrichtung</v>
      </c>
      <c r="E104" s="726" t="s">
        <v>354</v>
      </c>
      <c r="F104" s="727" t="s">
        <v>17838</v>
      </c>
      <c r="G104" s="728" t="s">
        <v>17729</v>
      </c>
    </row>
    <row r="105" spans="1:7" x14ac:dyDescent="0.2">
      <c r="A105" s="699">
        <v>102</v>
      </c>
      <c r="B105" s="700" t="s">
        <v>17583</v>
      </c>
      <c r="C105" s="700" t="s">
        <v>17618</v>
      </c>
      <c r="D105" s="724" t="str">
        <f t="shared" si="1"/>
        <v>Einbauhöhe (min. 2.5 m):</v>
      </c>
      <c r="E105" s="726" t="s">
        <v>17516</v>
      </c>
      <c r="F105" s="727" t="s">
        <v>17839</v>
      </c>
      <c r="G105" s="728" t="s">
        <v>17730</v>
      </c>
    </row>
    <row r="106" spans="1:7" x14ac:dyDescent="0.2">
      <c r="A106" s="699">
        <v>103</v>
      </c>
      <c r="B106" s="700" t="s">
        <v>17546</v>
      </c>
      <c r="C106" s="700" t="s">
        <v>17559</v>
      </c>
      <c r="D106" s="724" t="str">
        <f t="shared" si="1"/>
        <v>Lage des Projektes:</v>
      </c>
      <c r="E106" s="726" t="s">
        <v>355</v>
      </c>
      <c r="F106" s="727" t="s">
        <v>17840</v>
      </c>
      <c r="G106" s="728" t="s">
        <v>17731</v>
      </c>
    </row>
    <row r="107" spans="1:7" x14ac:dyDescent="0.2">
      <c r="A107" s="699">
        <v>104</v>
      </c>
      <c r="B107" s="700" t="s">
        <v>17546</v>
      </c>
      <c r="C107" s="700" t="s">
        <v>17560</v>
      </c>
      <c r="D107" s="724" t="str">
        <f t="shared" si="1"/>
        <v>Lage in Föhngebiet:</v>
      </c>
      <c r="E107" s="726" t="s">
        <v>17379</v>
      </c>
      <c r="F107" s="727" t="s">
        <v>17841</v>
      </c>
      <c r="G107" s="728" t="s">
        <v>17732</v>
      </c>
    </row>
    <row r="108" spans="1:7" x14ac:dyDescent="0.2">
      <c r="A108" s="699">
        <v>105</v>
      </c>
      <c r="B108" s="700" t="s">
        <v>17581</v>
      </c>
      <c r="C108" s="700" t="s">
        <v>17580</v>
      </c>
      <c r="D108" s="724" t="str">
        <f t="shared" si="1"/>
        <v>Lage:</v>
      </c>
      <c r="E108" s="726" t="s">
        <v>274</v>
      </c>
      <c r="F108" s="727" t="s">
        <v>17842</v>
      </c>
      <c r="G108" s="728" t="s">
        <v>17733</v>
      </c>
    </row>
    <row r="109" spans="1:7" ht="22.5" x14ac:dyDescent="0.2">
      <c r="A109" s="699">
        <v>106</v>
      </c>
      <c r="B109" s="700" t="s">
        <v>17581</v>
      </c>
      <c r="C109" s="700" t="s">
        <v>17621</v>
      </c>
      <c r="D109" s="724" t="str">
        <f t="shared" si="1"/>
        <v>mindestens empfohlene Windwiderstandsklasse für Kat. III-XI:</v>
      </c>
      <c r="E109" s="726" t="s">
        <v>17366</v>
      </c>
      <c r="F109" s="727" t="s">
        <v>17936</v>
      </c>
      <c r="G109" s="730" t="s">
        <v>18017</v>
      </c>
    </row>
    <row r="110" spans="1:7" ht="22.5" x14ac:dyDescent="0.2">
      <c r="A110" s="699">
        <v>107</v>
      </c>
      <c r="B110" s="700" t="s">
        <v>17581</v>
      </c>
      <c r="C110" s="700" t="s">
        <v>17619</v>
      </c>
      <c r="D110" s="724" t="str">
        <f t="shared" si="1"/>
        <v>mindestens empfohlene Windwiderstandsklasse für Kat. I &amp; II:</v>
      </c>
      <c r="E110" s="726" t="s">
        <v>17367</v>
      </c>
      <c r="F110" s="727" t="s">
        <v>17937</v>
      </c>
      <c r="G110" s="730" t="s">
        <v>18018</v>
      </c>
    </row>
    <row r="111" spans="1:7" x14ac:dyDescent="0.2">
      <c r="A111" s="699">
        <v>108</v>
      </c>
      <c r="B111" s="700" t="s">
        <v>17640</v>
      </c>
      <c r="C111" s="700" t="s">
        <v>17661</v>
      </c>
      <c r="D111" s="724" t="str">
        <f t="shared" si="1"/>
        <v>Seeufer</v>
      </c>
      <c r="E111" s="733" t="s">
        <v>224</v>
      </c>
      <c r="F111" s="727" t="s">
        <v>17843</v>
      </c>
      <c r="G111" s="730" t="s">
        <v>17734</v>
      </c>
    </row>
    <row r="112" spans="1:7" x14ac:dyDescent="0.2">
      <c r="A112" s="699">
        <v>109</v>
      </c>
      <c r="B112" s="700" t="s">
        <v>17640</v>
      </c>
      <c r="C112" s="700" t="s">
        <v>17665</v>
      </c>
      <c r="D112" s="724" t="str">
        <f t="shared" si="1"/>
        <v>Grosse Ebene</v>
      </c>
      <c r="E112" s="733" t="s">
        <v>225</v>
      </c>
      <c r="F112" s="727" t="s">
        <v>17844</v>
      </c>
      <c r="G112" s="730" t="s">
        <v>17735</v>
      </c>
    </row>
    <row r="113" spans="1:7" x14ac:dyDescent="0.2">
      <c r="A113" s="699">
        <v>110</v>
      </c>
      <c r="B113" s="700" t="s">
        <v>17640</v>
      </c>
      <c r="C113" s="700" t="s">
        <v>17666</v>
      </c>
      <c r="D113" s="724" t="str">
        <f t="shared" si="1"/>
        <v>Ortschaften, freies Feld</v>
      </c>
      <c r="E113" s="733" t="s">
        <v>226</v>
      </c>
      <c r="F113" s="727" t="s">
        <v>17845</v>
      </c>
      <c r="G113" s="730" t="s">
        <v>17736</v>
      </c>
    </row>
    <row r="114" spans="1:7" x14ac:dyDescent="0.2">
      <c r="A114" s="699">
        <v>111</v>
      </c>
      <c r="B114" s="700" t="s">
        <v>17640</v>
      </c>
      <c r="C114" s="700" t="s">
        <v>17667</v>
      </c>
      <c r="D114" s="724" t="str">
        <f t="shared" si="1"/>
        <v>Grossflächige Stadtgebiete</v>
      </c>
      <c r="E114" s="733" t="s">
        <v>227</v>
      </c>
      <c r="F114" s="727" t="s">
        <v>17846</v>
      </c>
      <c r="G114" s="730" t="s">
        <v>17737</v>
      </c>
    </row>
    <row r="115" spans="1:7" x14ac:dyDescent="0.2">
      <c r="A115" s="699">
        <v>112</v>
      </c>
      <c r="B115" s="700"/>
      <c r="C115" s="700"/>
      <c r="D115" s="724">
        <f t="shared" si="1"/>
        <v>0</v>
      </c>
      <c r="E115" s="732"/>
      <c r="F115" s="727"/>
      <c r="G115" s="730"/>
    </row>
    <row r="116" spans="1:7" ht="22.5" x14ac:dyDescent="0.2">
      <c r="A116" s="699">
        <v>113</v>
      </c>
      <c r="B116" s="700" t="s">
        <v>17581</v>
      </c>
      <c r="C116" s="700" t="s">
        <v>17620</v>
      </c>
      <c r="D116" s="724" t="str">
        <f t="shared" si="1"/>
        <v>Mindestens die empfohlene Windwiderstandsklasse wird umgesetzt.</v>
      </c>
      <c r="E116" s="726" t="s">
        <v>357</v>
      </c>
      <c r="F116" s="727" t="s">
        <v>17847</v>
      </c>
      <c r="G116" s="730" t="s">
        <v>18119</v>
      </c>
    </row>
    <row r="117" spans="1:7" x14ac:dyDescent="0.2">
      <c r="A117" s="699">
        <v>114</v>
      </c>
      <c r="B117" s="700" t="s">
        <v>17581</v>
      </c>
      <c r="C117" s="700" t="s">
        <v>17623</v>
      </c>
      <c r="D117" s="724" t="str">
        <f t="shared" si="1"/>
        <v>Deklaration des geplanten Sonnenschutzes</v>
      </c>
      <c r="E117" s="726" t="s">
        <v>431</v>
      </c>
      <c r="F117" s="727" t="s">
        <v>17848</v>
      </c>
      <c r="G117" s="730" t="s">
        <v>17738</v>
      </c>
    </row>
    <row r="118" spans="1:7" x14ac:dyDescent="0.2">
      <c r="A118" s="699">
        <v>115</v>
      </c>
      <c r="B118" s="700"/>
      <c r="C118" s="700"/>
      <c r="D118" s="724">
        <f t="shared" si="1"/>
        <v>0</v>
      </c>
      <c r="E118" s="732"/>
      <c r="F118" s="727"/>
      <c r="G118" s="730"/>
    </row>
    <row r="119" spans="1:7" ht="33.75" x14ac:dyDescent="0.2">
      <c r="A119" s="699">
        <v>116</v>
      </c>
      <c r="B119" s="700" t="s">
        <v>17581</v>
      </c>
      <c r="C119" s="700" t="s">
        <v>17622</v>
      </c>
      <c r="D119" s="724" t="str">
        <f t="shared" si="1"/>
        <v>Ein externer Nachweis mit niedrigerer Windwiderstandsklasse und/oder Sonnenschutzautomatisierung wird geführt.</v>
      </c>
      <c r="E119" s="726" t="s">
        <v>396</v>
      </c>
      <c r="F119" s="727" t="s">
        <v>17849</v>
      </c>
      <c r="G119" s="730" t="s">
        <v>17739</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25.5" x14ac:dyDescent="0.2">
      <c r="A123" s="699">
        <v>120</v>
      </c>
      <c r="B123" s="700" t="s">
        <v>17583</v>
      </c>
      <c r="C123" s="700" t="s">
        <v>17613</v>
      </c>
      <c r="D123" s="724" t="str">
        <f t="shared" si="1"/>
        <v>erlaubter g-total (Verglasung + Sonnenschutz) gemittelt über alle eingebenen Fenster</v>
      </c>
      <c r="E123" s="726" t="s">
        <v>17504</v>
      </c>
      <c r="F123" s="727" t="s">
        <v>17850</v>
      </c>
      <c r="G123" s="730" t="s">
        <v>17740</v>
      </c>
    </row>
    <row r="124" spans="1:7" x14ac:dyDescent="0.2">
      <c r="A124" s="699">
        <v>121</v>
      </c>
      <c r="B124" s="700"/>
      <c r="C124" s="700"/>
      <c r="D124" s="724">
        <f t="shared" si="1"/>
        <v>0</v>
      </c>
      <c r="E124" s="726"/>
      <c r="F124" s="727"/>
      <c r="G124" s="730"/>
    </row>
    <row r="125" spans="1:7" x14ac:dyDescent="0.2">
      <c r="A125" s="699">
        <v>122</v>
      </c>
      <c r="B125" s="700" t="s">
        <v>17583</v>
      </c>
      <c r="C125" s="700" t="s">
        <v>17615</v>
      </c>
      <c r="D125" s="724" t="str">
        <f t="shared" si="1"/>
        <v>Eingabe g-total effektiv</v>
      </c>
      <c r="E125" s="726" t="s">
        <v>373</v>
      </c>
      <c r="F125" s="727" t="s">
        <v>17851</v>
      </c>
      <c r="G125" s="730" t="s">
        <v>17741</v>
      </c>
    </row>
    <row r="126" spans="1:7" x14ac:dyDescent="0.2">
      <c r="A126" s="699">
        <v>123</v>
      </c>
      <c r="B126" s="700" t="s">
        <v>17583</v>
      </c>
      <c r="C126" s="700" t="s">
        <v>17614</v>
      </c>
      <c r="D126" s="724" t="str">
        <f t="shared" si="1"/>
        <v>g-total effektiv &gt;</v>
      </c>
      <c r="E126" s="726" t="s">
        <v>360</v>
      </c>
      <c r="F126" s="727" t="s">
        <v>17852</v>
      </c>
      <c r="G126" s="730" t="s">
        <v>17742</v>
      </c>
    </row>
    <row r="127" spans="1:7" x14ac:dyDescent="0.2">
      <c r="A127" s="699">
        <v>124</v>
      </c>
      <c r="B127" s="700" t="s">
        <v>17583</v>
      </c>
      <c r="C127" s="700" t="s">
        <v>17616</v>
      </c>
      <c r="D127" s="724" t="str">
        <f t="shared" si="1"/>
        <v>Übernahme aus X51 oder eigener Wert</v>
      </c>
      <c r="E127" s="726" t="s">
        <v>438</v>
      </c>
      <c r="F127" s="727" t="s">
        <v>17853</v>
      </c>
      <c r="G127" s="730" t="s">
        <v>17743</v>
      </c>
    </row>
    <row r="128" spans="1:7" x14ac:dyDescent="0.2">
      <c r="A128" s="699">
        <v>125</v>
      </c>
      <c r="B128" s="700"/>
      <c r="C128" s="700"/>
      <c r="D128" s="724">
        <f t="shared" si="1"/>
        <v>0</v>
      </c>
      <c r="E128" s="726"/>
      <c r="F128" s="727"/>
      <c r="G128" s="730"/>
    </row>
    <row r="129" spans="1:7" x14ac:dyDescent="0.2">
      <c r="A129" s="699">
        <v>126</v>
      </c>
      <c r="B129" s="700" t="s">
        <v>17583</v>
      </c>
      <c r="C129" s="700" t="s">
        <v>17921</v>
      </c>
      <c r="D129" s="724" t="str">
        <f t="shared" si="1"/>
        <v>Fenstertyp 1</v>
      </c>
      <c r="E129" s="726" t="s">
        <v>17922</v>
      </c>
      <c r="F129" s="727" t="s">
        <v>17923</v>
      </c>
      <c r="G129" s="730" t="s">
        <v>17708</v>
      </c>
    </row>
    <row r="130" spans="1:7" x14ac:dyDescent="0.2">
      <c r="A130" s="699">
        <v>127</v>
      </c>
      <c r="B130" s="700" t="s">
        <v>17583</v>
      </c>
      <c r="C130" s="700" t="s">
        <v>17924</v>
      </c>
      <c r="D130" s="724" t="str">
        <f t="shared" si="1"/>
        <v>Fenstertyp 2</v>
      </c>
      <c r="E130" s="726" t="s">
        <v>17925</v>
      </c>
      <c r="F130" s="727" t="s">
        <v>17926</v>
      </c>
      <c r="G130" s="730" t="s">
        <v>17709</v>
      </c>
    </row>
    <row r="131" spans="1:7" x14ac:dyDescent="0.2">
      <c r="A131" s="699">
        <v>128</v>
      </c>
      <c r="B131" s="700" t="s">
        <v>17583</v>
      </c>
      <c r="C131" s="700" t="s">
        <v>17927</v>
      </c>
      <c r="D131" s="724" t="str">
        <f t="shared" si="1"/>
        <v>Fenstertyp 3</v>
      </c>
      <c r="E131" s="726" t="s">
        <v>17928</v>
      </c>
      <c r="F131" s="727" t="s">
        <v>17929</v>
      </c>
      <c r="G131" s="730" t="s">
        <v>17710</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17583</v>
      </c>
      <c r="C138" s="700" t="s">
        <v>17624</v>
      </c>
      <c r="D138" s="724" t="str">
        <f t="shared" si="2"/>
        <v>Bauliche Grundanforderungen an den sommerlichen Wärmeschutz</v>
      </c>
      <c r="E138" s="726" t="s">
        <v>17518</v>
      </c>
      <c r="F138" s="727" t="s">
        <v>17854</v>
      </c>
      <c r="G138" s="728" t="s">
        <v>17744</v>
      </c>
    </row>
    <row r="139" spans="1:7" ht="22.5" x14ac:dyDescent="0.2">
      <c r="A139" s="699">
        <v>136</v>
      </c>
      <c r="B139" s="700" t="s">
        <v>17583</v>
      </c>
      <c r="C139" s="700" t="s">
        <v>17625</v>
      </c>
      <c r="D139" s="724" t="str">
        <f t="shared" si="2"/>
        <v>Der maximal zulässige externe Wärmeeintrag liegt bei 100 %</v>
      </c>
      <c r="E139" s="726" t="s">
        <v>17520</v>
      </c>
      <c r="F139" s="727" t="s">
        <v>17855</v>
      </c>
      <c r="G139" s="728" t="s">
        <v>17745</v>
      </c>
    </row>
    <row r="140" spans="1:7" x14ac:dyDescent="0.2">
      <c r="A140" s="699">
        <v>137</v>
      </c>
      <c r="B140" s="700" t="s">
        <v>17583</v>
      </c>
      <c r="C140" s="700" t="s">
        <v>17578</v>
      </c>
      <c r="D140" s="724" t="str">
        <f t="shared" si="2"/>
        <v>Blau:</v>
      </c>
      <c r="E140" s="726" t="s">
        <v>448</v>
      </c>
      <c r="F140" s="727" t="s">
        <v>17856</v>
      </c>
      <c r="G140" s="728" t="s">
        <v>17746</v>
      </c>
    </row>
    <row r="141" spans="1:7" ht="22.5" x14ac:dyDescent="0.2">
      <c r="A141" s="699">
        <v>138</v>
      </c>
      <c r="B141" s="700" t="s">
        <v>17583</v>
      </c>
      <c r="C141" s="700" t="s">
        <v>17628</v>
      </c>
      <c r="D141" s="724" t="str">
        <f t="shared" si="2"/>
        <v>Wärmegewinnbeitrag bei Einstrahlung &lt; 200 W/m2</v>
      </c>
      <c r="E141" s="726" t="s">
        <v>17494</v>
      </c>
      <c r="F141" s="727" t="s">
        <v>17857</v>
      </c>
      <c r="G141" s="728" t="s">
        <v>17747</v>
      </c>
    </row>
    <row r="142" spans="1:7" x14ac:dyDescent="0.2">
      <c r="A142" s="699">
        <v>139</v>
      </c>
      <c r="B142" s="700" t="s">
        <v>17583</v>
      </c>
      <c r="C142" s="700" t="s">
        <v>17626</v>
      </c>
      <c r="D142" s="724" t="str">
        <f t="shared" si="2"/>
        <v>Rot:</v>
      </c>
      <c r="E142" s="726" t="s">
        <v>449</v>
      </c>
      <c r="F142" s="727" t="s">
        <v>17858</v>
      </c>
      <c r="G142" s="728" t="s">
        <v>17748</v>
      </c>
    </row>
    <row r="143" spans="1:7" ht="22.5" x14ac:dyDescent="0.2">
      <c r="A143" s="699">
        <v>140</v>
      </c>
      <c r="B143" s="700" t="s">
        <v>17583</v>
      </c>
      <c r="C143" s="700" t="s">
        <v>17629</v>
      </c>
      <c r="D143" s="724" t="str">
        <f t="shared" si="2"/>
        <v>Wärmegewinnbeitrag bei Einstrahlung &gt; 200 W/m2</v>
      </c>
      <c r="E143" s="726" t="s">
        <v>17495</v>
      </c>
      <c r="F143" s="727" t="s">
        <v>17859</v>
      </c>
      <c r="G143" s="728" t="s">
        <v>17749</v>
      </c>
    </row>
    <row r="144" spans="1:7" x14ac:dyDescent="0.2">
      <c r="A144" s="699">
        <v>141</v>
      </c>
      <c r="B144" s="700" t="s">
        <v>17583</v>
      </c>
      <c r="C144" s="700" t="s">
        <v>17627</v>
      </c>
      <c r="D144" s="724" t="str">
        <f t="shared" si="2"/>
        <v>Schwarz:</v>
      </c>
      <c r="E144" s="726" t="s">
        <v>450</v>
      </c>
      <c r="F144" s="727" t="s">
        <v>17860</v>
      </c>
      <c r="G144" s="728" t="s">
        <v>17750</v>
      </c>
    </row>
    <row r="145" spans="1:7" ht="22.5" x14ac:dyDescent="0.2">
      <c r="A145" s="699">
        <v>142</v>
      </c>
      <c r="B145" s="700" t="s">
        <v>17583</v>
      </c>
      <c r="C145" s="700" t="s">
        <v>17630</v>
      </c>
      <c r="D145" s="724" t="str">
        <f t="shared" si="2"/>
        <v>Pufferbeitrag der Wärmespeicherkapazität: &gt; 100% = Reserve, &lt; 100% = Defizit</v>
      </c>
      <c r="E145" s="726" t="s">
        <v>17421</v>
      </c>
      <c r="F145" s="727" t="s">
        <v>17861</v>
      </c>
      <c r="G145" s="728" t="s">
        <v>17751</v>
      </c>
    </row>
    <row r="146" spans="1:7" x14ac:dyDescent="0.2">
      <c r="A146" s="699">
        <v>143</v>
      </c>
      <c r="B146" s="700" t="s">
        <v>17583</v>
      </c>
      <c r="C146" s="700" t="s">
        <v>17631</v>
      </c>
      <c r="D146" s="724" t="str">
        <f t="shared" si="2"/>
        <v>Wärmegewinnbeiträge über Fenster</v>
      </c>
      <c r="E146" s="726" t="s">
        <v>17426</v>
      </c>
      <c r="F146" s="727" t="s">
        <v>17862</v>
      </c>
      <c r="G146" s="728" t="s">
        <v>17752</v>
      </c>
    </row>
    <row r="147" spans="1:7" x14ac:dyDescent="0.2">
      <c r="A147" s="699">
        <v>144</v>
      </c>
      <c r="B147" s="700" t="s">
        <v>17583</v>
      </c>
      <c r="C147" s="700" t="s">
        <v>17632</v>
      </c>
      <c r="D147" s="724" t="str">
        <f t="shared" si="2"/>
        <v>Qs &lt; 200 W/m2</v>
      </c>
      <c r="E147" s="726" t="s">
        <v>420</v>
      </c>
      <c r="F147" s="727" t="s">
        <v>420</v>
      </c>
      <c r="G147" s="728" t="s">
        <v>420</v>
      </c>
    </row>
    <row r="148" spans="1:7" x14ac:dyDescent="0.2">
      <c r="A148" s="699">
        <v>145</v>
      </c>
      <c r="B148" s="700" t="s">
        <v>17583</v>
      </c>
      <c r="C148" s="700" t="s">
        <v>17633</v>
      </c>
      <c r="D148" s="724" t="str">
        <f t="shared" si="2"/>
        <v>Qs &gt; 200 W/m2 (Sonnenschutz aktiv)</v>
      </c>
      <c r="E148" s="726" t="s">
        <v>419</v>
      </c>
      <c r="F148" s="727" t="s">
        <v>17863</v>
      </c>
      <c r="G148" s="728" t="s">
        <v>17753</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17583</v>
      </c>
      <c r="C151" s="700" t="s">
        <v>17634</v>
      </c>
      <c r="D151" s="724" t="str">
        <f t="shared" si="2"/>
        <v>gemäss Deklaration sind die baulichen Grundanforderungen an den sommerlichen Wärmeschutz eingehalten:</v>
      </c>
      <c r="E151" s="726" t="s">
        <v>17517</v>
      </c>
      <c r="F151" s="727" t="s">
        <v>17935</v>
      </c>
      <c r="G151" s="730" t="s">
        <v>18019</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17546</v>
      </c>
      <c r="C155" s="700" t="s">
        <v>17635</v>
      </c>
      <c r="D155" s="724" t="str">
        <f t="shared" si="2"/>
        <v>Abfrage zum sommerlichen Komfort</v>
      </c>
      <c r="E155" s="726" t="s">
        <v>372</v>
      </c>
      <c r="F155" s="727" t="s">
        <v>17864</v>
      </c>
      <c r="G155" s="728" t="s">
        <v>17754</v>
      </c>
    </row>
    <row r="156" spans="1:7" x14ac:dyDescent="0.2">
      <c r="A156" s="699">
        <v>153</v>
      </c>
      <c r="B156" s="700"/>
      <c r="C156" s="700"/>
      <c r="D156" s="724">
        <f t="shared" si="2"/>
        <v>0</v>
      </c>
      <c r="E156" s="726"/>
      <c r="F156" s="727"/>
      <c r="G156" s="728"/>
    </row>
    <row r="157" spans="1:7" x14ac:dyDescent="0.2">
      <c r="A157" s="699">
        <v>154</v>
      </c>
      <c r="B157" s="700" t="s">
        <v>17546</v>
      </c>
      <c r="C157" s="700" t="s">
        <v>17574</v>
      </c>
      <c r="D157" s="724" t="str">
        <f t="shared" si="2"/>
        <v>Nutzung</v>
      </c>
      <c r="E157" s="726" t="s">
        <v>277</v>
      </c>
      <c r="F157" s="727" t="s">
        <v>17865</v>
      </c>
      <c r="G157" s="728" t="s">
        <v>17755</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17546</v>
      </c>
      <c r="C162" s="700" t="s">
        <v>17575</v>
      </c>
      <c r="D162" s="724" t="str">
        <f t="shared" si="2"/>
        <v>Sommerstrategie</v>
      </c>
      <c r="E162" s="726" t="s">
        <v>468</v>
      </c>
      <c r="F162" s="727" t="s">
        <v>17866</v>
      </c>
      <c r="G162" s="728" t="s">
        <v>17756</v>
      </c>
    </row>
    <row r="163" spans="1:7" x14ac:dyDescent="0.2">
      <c r="A163" s="699">
        <v>160</v>
      </c>
      <c r="B163" s="700" t="s">
        <v>17640</v>
      </c>
      <c r="C163" s="700" t="s">
        <v>17670</v>
      </c>
      <c r="D163" s="724" t="str">
        <f t="shared" si="2"/>
        <v>Auswahl Sommerstrategie</v>
      </c>
      <c r="E163" s="726" t="s">
        <v>440</v>
      </c>
      <c r="F163" s="727" t="s">
        <v>17867</v>
      </c>
      <c r="G163" s="728" t="s">
        <v>17757</v>
      </c>
    </row>
    <row r="164" spans="1:7" x14ac:dyDescent="0.2">
      <c r="A164" s="699">
        <v>161</v>
      </c>
      <c r="B164" s="700" t="s">
        <v>17546</v>
      </c>
      <c r="C164" s="700"/>
      <c r="D164" s="724">
        <f t="shared" si="2"/>
        <v>0</v>
      </c>
      <c r="E164" s="726"/>
      <c r="F164" s="727"/>
      <c r="G164" s="728"/>
    </row>
    <row r="165" spans="1:7" ht="22.5" x14ac:dyDescent="0.2">
      <c r="A165" s="699">
        <v>162</v>
      </c>
      <c r="B165" s="700" t="s">
        <v>17583</v>
      </c>
      <c r="C165" s="700" t="s">
        <v>17639</v>
      </c>
      <c r="D165" s="724" t="str">
        <f t="shared" si="2"/>
        <v>Die Anforderungen an den sommerlichen Komfort nach Minergie sind</v>
      </c>
      <c r="E165" s="726" t="s">
        <v>418</v>
      </c>
      <c r="F165" s="727" t="s">
        <v>17898</v>
      </c>
      <c r="G165" s="728" t="s">
        <v>17899</v>
      </c>
    </row>
    <row r="166" spans="1:7" x14ac:dyDescent="0.2">
      <c r="A166" s="699">
        <v>163</v>
      </c>
      <c r="B166" s="700" t="s">
        <v>17546</v>
      </c>
      <c r="C166" s="700"/>
      <c r="D166" s="724" t="str">
        <f t="shared" si="2"/>
        <v>Übertemperaturstunden</v>
      </c>
      <c r="E166" s="733" t="s">
        <v>17529</v>
      </c>
      <c r="F166" s="727" t="s">
        <v>17868</v>
      </c>
      <c r="G166" s="728" t="s">
        <v>18020</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17583</v>
      </c>
      <c r="C172" s="700" t="s">
        <v>17637</v>
      </c>
      <c r="D172" s="724" t="str">
        <f t="shared" si="2"/>
        <v>oder Eingabe int. Last in Wh/m2d:</v>
      </c>
      <c r="E172" s="726" t="s">
        <v>455</v>
      </c>
      <c r="F172" s="727" t="s">
        <v>17869</v>
      </c>
      <c r="G172" s="730" t="s">
        <v>18021</v>
      </c>
    </row>
    <row r="173" spans="1:7" x14ac:dyDescent="0.2">
      <c r="A173" s="699">
        <v>170</v>
      </c>
      <c r="B173" s="700" t="s">
        <v>17583</v>
      </c>
      <c r="C173" s="700" t="s">
        <v>17638</v>
      </c>
      <c r="D173" s="724" t="str">
        <f t="shared" si="2"/>
        <v>oder [m3/hm2]</v>
      </c>
      <c r="E173" s="739" t="s">
        <v>443</v>
      </c>
      <c r="F173" s="727" t="s">
        <v>17870</v>
      </c>
      <c r="G173" s="730" t="s">
        <v>18022</v>
      </c>
    </row>
    <row r="174" spans="1:7" s="547" customFormat="1" x14ac:dyDescent="0.2">
      <c r="A174" s="740">
        <v>171</v>
      </c>
      <c r="B174" s="741" t="s">
        <v>17583</v>
      </c>
      <c r="C174" s="741"/>
      <c r="D174" s="742" t="str">
        <f t="shared" si="2"/>
        <v>Automatisierung jedoch empfohlen</v>
      </c>
      <c r="E174" s="739" t="s">
        <v>18097</v>
      </c>
      <c r="F174" s="731" t="s">
        <v>18113</v>
      </c>
      <c r="G174" s="730" t="s">
        <v>18102</v>
      </c>
    </row>
    <row r="175" spans="1:7" ht="25.5" x14ac:dyDescent="0.2">
      <c r="A175" s="699">
        <v>172</v>
      </c>
      <c r="B175" s="700" t="s">
        <v>17583</v>
      </c>
      <c r="C175" s="700" t="s">
        <v>17651</v>
      </c>
      <c r="D175" s="724" t="str">
        <f t="shared" si="2"/>
        <v>Automatisierung des Sonnenschutzes gemäss SIA 380/2, Abschn. 3.2.3.1 &amp; 7.1.2</v>
      </c>
      <c r="E175" s="739" t="s">
        <v>18199</v>
      </c>
      <c r="F175" s="731" t="s">
        <v>18201</v>
      </c>
      <c r="G175" s="730" t="s">
        <v>18203</v>
      </c>
    </row>
    <row r="176" spans="1:7" s="547" customFormat="1" x14ac:dyDescent="0.2">
      <c r="A176" s="740">
        <v>173</v>
      </c>
      <c r="B176" s="741" t="s">
        <v>17583</v>
      </c>
      <c r="C176" s="741" t="s">
        <v>18091</v>
      </c>
      <c r="D176" s="742" t="str">
        <f t="shared" si="2"/>
        <v>Kühlung gemäss SIA 380/2, Abschn. 3.2.3.1</v>
      </c>
      <c r="E176" s="739" t="s">
        <v>18200</v>
      </c>
      <c r="F176" s="731" t="s">
        <v>18202</v>
      </c>
      <c r="G176" s="730" t="s">
        <v>18204</v>
      </c>
    </row>
    <row r="177" spans="1:7" x14ac:dyDescent="0.2">
      <c r="A177" s="699">
        <v>174</v>
      </c>
      <c r="B177" s="700" t="s">
        <v>17640</v>
      </c>
      <c r="C177" s="700" t="s">
        <v>17652</v>
      </c>
      <c r="D177" s="724" t="str">
        <f t="shared" si="2"/>
        <v>erforderlich</v>
      </c>
      <c r="E177" s="739" t="s">
        <v>17451</v>
      </c>
      <c r="F177" s="731" t="s">
        <v>17871</v>
      </c>
      <c r="G177" s="730" t="s">
        <v>18103</v>
      </c>
    </row>
    <row r="178" spans="1:7" x14ac:dyDescent="0.2">
      <c r="A178" s="699">
        <v>175</v>
      </c>
      <c r="B178" s="700" t="s">
        <v>17640</v>
      </c>
      <c r="C178" s="700" t="s">
        <v>17653</v>
      </c>
      <c r="D178" s="724" t="str">
        <f t="shared" si="2"/>
        <v>nicht erforderlich</v>
      </c>
      <c r="E178" s="739" t="s">
        <v>17452</v>
      </c>
      <c r="F178" s="731" t="s">
        <v>17872</v>
      </c>
      <c r="G178" s="730" t="s">
        <v>18104</v>
      </c>
    </row>
    <row r="179" spans="1:7" s="547" customFormat="1" x14ac:dyDescent="0.2">
      <c r="A179" s="740">
        <v>176</v>
      </c>
      <c r="B179" s="700" t="s">
        <v>17640</v>
      </c>
      <c r="C179" s="741" t="s">
        <v>18093</v>
      </c>
      <c r="D179" s="742" t="str">
        <f t="shared" si="2"/>
        <v>notwendig</v>
      </c>
      <c r="E179" s="739" t="s">
        <v>18089</v>
      </c>
      <c r="F179" s="731" t="s">
        <v>18090</v>
      </c>
      <c r="G179" s="730" t="s">
        <v>18023</v>
      </c>
    </row>
    <row r="180" spans="1:7" x14ac:dyDescent="0.2">
      <c r="A180" s="699">
        <v>177</v>
      </c>
      <c r="B180" s="700" t="s">
        <v>17640</v>
      </c>
      <c r="C180" s="700" t="s">
        <v>17654</v>
      </c>
      <c r="D180" s="724" t="str">
        <f t="shared" si="2"/>
        <v>sehr gut eingehalten</v>
      </c>
      <c r="E180" s="747" t="s">
        <v>393</v>
      </c>
      <c r="F180" s="731" t="s">
        <v>17873</v>
      </c>
      <c r="G180" s="730" t="s">
        <v>18105</v>
      </c>
    </row>
    <row r="181" spans="1:7" x14ac:dyDescent="0.2">
      <c r="A181" s="699">
        <v>178</v>
      </c>
      <c r="B181" s="700" t="s">
        <v>17640</v>
      </c>
      <c r="C181" s="700" t="s">
        <v>17655</v>
      </c>
      <c r="D181" s="724" t="str">
        <f t="shared" si="2"/>
        <v>gut eingehalten</v>
      </c>
      <c r="E181" s="747" t="s">
        <v>307</v>
      </c>
      <c r="F181" s="731" t="s">
        <v>17874</v>
      </c>
      <c r="G181" s="730" t="s">
        <v>18106</v>
      </c>
    </row>
    <row r="182" spans="1:7" x14ac:dyDescent="0.2">
      <c r="A182" s="699">
        <v>179</v>
      </c>
      <c r="B182" s="700" t="s">
        <v>17640</v>
      </c>
      <c r="C182" s="700" t="s">
        <v>17656</v>
      </c>
      <c r="D182" s="724" t="str">
        <f t="shared" si="2"/>
        <v>eingehalten</v>
      </c>
      <c r="E182" s="747" t="s">
        <v>308</v>
      </c>
      <c r="F182" s="731" t="s">
        <v>17875</v>
      </c>
      <c r="G182" s="730" t="s">
        <v>18107</v>
      </c>
    </row>
    <row r="183" spans="1:7" x14ac:dyDescent="0.2">
      <c r="A183" s="699">
        <v>180</v>
      </c>
      <c r="B183" s="700" t="s">
        <v>17640</v>
      </c>
      <c r="C183" s="700" t="s">
        <v>17657</v>
      </c>
      <c r="D183" s="724" t="str">
        <f t="shared" si="2"/>
        <v>knapp nicht eingehalten</v>
      </c>
      <c r="E183" s="747" t="s">
        <v>17514</v>
      </c>
      <c r="F183" s="731" t="s">
        <v>17876</v>
      </c>
      <c r="G183" s="730" t="s">
        <v>18108</v>
      </c>
    </row>
    <row r="184" spans="1:7" x14ac:dyDescent="0.2">
      <c r="A184" s="699">
        <v>181</v>
      </c>
      <c r="B184" s="700" t="s">
        <v>17640</v>
      </c>
      <c r="C184" s="700" t="s">
        <v>17658</v>
      </c>
      <c r="D184" s="724" t="str">
        <f t="shared" si="2"/>
        <v>nicht eingehalten</v>
      </c>
      <c r="E184" s="748" t="s">
        <v>309</v>
      </c>
      <c r="F184" s="731" t="s">
        <v>17877</v>
      </c>
      <c r="G184" s="730" t="s">
        <v>18109</v>
      </c>
    </row>
    <row r="185" spans="1:7" s="547" customFormat="1" x14ac:dyDescent="0.2">
      <c r="A185" s="740">
        <v>182</v>
      </c>
      <c r="B185" s="741" t="s">
        <v>17640</v>
      </c>
      <c r="C185" s="741" t="s">
        <v>18099</v>
      </c>
      <c r="D185" s="742" t="str">
        <f t="shared" si="2"/>
        <v>erwünscht</v>
      </c>
      <c r="E185" s="739" t="s">
        <v>18098</v>
      </c>
      <c r="F185" s="731" t="s">
        <v>18114</v>
      </c>
      <c r="G185" s="730" t="s">
        <v>18110</v>
      </c>
    </row>
    <row r="186" spans="1:7" x14ac:dyDescent="0.2">
      <c r="A186" s="699">
        <v>183</v>
      </c>
      <c r="B186" s="700"/>
      <c r="C186" s="700"/>
      <c r="D186" s="724">
        <f t="shared" si="2"/>
        <v>0</v>
      </c>
      <c r="E186" s="726"/>
      <c r="F186" s="727"/>
      <c r="G186" s="728"/>
    </row>
    <row r="187" spans="1:7" x14ac:dyDescent="0.2">
      <c r="A187" s="699">
        <v>184</v>
      </c>
      <c r="B187" s="700" t="s">
        <v>17640</v>
      </c>
      <c r="C187" s="700" t="s">
        <v>17641</v>
      </c>
      <c r="D187" s="724" t="str">
        <f t="shared" si="2"/>
        <v>Ausstellmarkise</v>
      </c>
      <c r="E187" s="734" t="s">
        <v>421</v>
      </c>
      <c r="F187" s="727" t="s">
        <v>17878</v>
      </c>
      <c r="G187" s="728"/>
    </row>
    <row r="188" spans="1:7" x14ac:dyDescent="0.2">
      <c r="A188" s="699">
        <v>185</v>
      </c>
      <c r="B188" s="700" t="s">
        <v>17640</v>
      </c>
      <c r="C188" s="700" t="s">
        <v>17642</v>
      </c>
      <c r="D188" s="724" t="str">
        <f t="shared" si="2"/>
        <v>Senkrechtmarkise</v>
      </c>
      <c r="E188" s="734" t="s">
        <v>429</v>
      </c>
      <c r="F188" s="727" t="s">
        <v>17879</v>
      </c>
      <c r="G188" s="728" t="s">
        <v>17758</v>
      </c>
    </row>
    <row r="189" spans="1:7" x14ac:dyDescent="0.2">
      <c r="A189" s="699">
        <v>186</v>
      </c>
      <c r="B189" s="700" t="s">
        <v>17640</v>
      </c>
      <c r="C189" s="700" t="s">
        <v>17643</v>
      </c>
      <c r="D189" s="724" t="str">
        <f t="shared" si="2"/>
        <v>Horizontalmarkise</v>
      </c>
      <c r="E189" s="734" t="s">
        <v>423</v>
      </c>
      <c r="F189" s="727" t="s">
        <v>17880</v>
      </c>
      <c r="G189" s="728" t="s">
        <v>17759</v>
      </c>
    </row>
    <row r="190" spans="1:7" x14ac:dyDescent="0.2">
      <c r="A190" s="699">
        <v>187</v>
      </c>
      <c r="B190" s="700" t="s">
        <v>17640</v>
      </c>
      <c r="C190" s="700" t="s">
        <v>17644</v>
      </c>
      <c r="D190" s="724" t="str">
        <f t="shared" si="2"/>
        <v>Fallarmmarkise</v>
      </c>
      <c r="E190" s="733" t="s">
        <v>424</v>
      </c>
      <c r="F190" s="727" t="s">
        <v>17881</v>
      </c>
      <c r="G190" s="728" t="s">
        <v>17760</v>
      </c>
    </row>
    <row r="191" spans="1:7" x14ac:dyDescent="0.2">
      <c r="A191" s="699">
        <v>188</v>
      </c>
      <c r="B191" s="700" t="s">
        <v>17640</v>
      </c>
      <c r="C191" s="700" t="s">
        <v>17645</v>
      </c>
      <c r="D191" s="724" t="str">
        <f t="shared" si="2"/>
        <v>Lamellenstoren</v>
      </c>
      <c r="E191" s="734" t="s">
        <v>422</v>
      </c>
      <c r="F191" s="727" t="s">
        <v>17882</v>
      </c>
      <c r="G191" s="728" t="s">
        <v>17761</v>
      </c>
    </row>
    <row r="192" spans="1:7" x14ac:dyDescent="0.2">
      <c r="A192" s="699">
        <v>189</v>
      </c>
      <c r="B192" s="700" t="s">
        <v>17640</v>
      </c>
      <c r="C192" s="700" t="s">
        <v>17646</v>
      </c>
      <c r="D192" s="724" t="str">
        <f t="shared" si="2"/>
        <v>Rollladen</v>
      </c>
      <c r="E192" s="734" t="s">
        <v>428</v>
      </c>
      <c r="F192" s="727" t="s">
        <v>17883</v>
      </c>
      <c r="G192" s="728" t="s">
        <v>17762</v>
      </c>
    </row>
    <row r="193" spans="1:7" x14ac:dyDescent="0.2">
      <c r="A193" s="699">
        <v>190</v>
      </c>
      <c r="B193" s="700" t="s">
        <v>17640</v>
      </c>
      <c r="C193" s="700" t="s">
        <v>17647</v>
      </c>
      <c r="D193" s="724" t="str">
        <f t="shared" si="2"/>
        <v>Fensterladen</v>
      </c>
      <c r="E193" s="733" t="s">
        <v>425</v>
      </c>
      <c r="F193" s="727" t="s">
        <v>17884</v>
      </c>
      <c r="G193" s="728" t="s">
        <v>17763</v>
      </c>
    </row>
    <row r="194" spans="1:7" x14ac:dyDescent="0.2">
      <c r="A194" s="699">
        <v>191</v>
      </c>
      <c r="B194" s="700" t="s">
        <v>17640</v>
      </c>
      <c r="C194" s="700" t="s">
        <v>17648</v>
      </c>
      <c r="D194" s="724" t="str">
        <f t="shared" si="2"/>
        <v>Schiebeladen</v>
      </c>
      <c r="E194" s="733" t="s">
        <v>426</v>
      </c>
      <c r="F194" s="727" t="s">
        <v>17885</v>
      </c>
      <c r="G194" s="728" t="s">
        <v>17764</v>
      </c>
    </row>
    <row r="195" spans="1:7" x14ac:dyDescent="0.2">
      <c r="A195" s="699">
        <v>192</v>
      </c>
      <c r="B195" s="700" t="s">
        <v>17640</v>
      </c>
      <c r="C195" s="700" t="s">
        <v>17649</v>
      </c>
      <c r="D195" s="724" t="str">
        <f t="shared" si="2"/>
        <v>kein Sonnenschutz</v>
      </c>
      <c r="E195" s="733" t="s">
        <v>17375</v>
      </c>
      <c r="F195" s="727" t="s">
        <v>17886</v>
      </c>
      <c r="G195" s="728" t="s">
        <v>17765</v>
      </c>
    </row>
    <row r="196" spans="1:7" x14ac:dyDescent="0.2">
      <c r="A196" s="699">
        <v>193</v>
      </c>
      <c r="B196" s="700" t="s">
        <v>17640</v>
      </c>
      <c r="C196" s="700" t="s">
        <v>17650</v>
      </c>
      <c r="D196" s="724" t="str">
        <f t="shared" si="2"/>
        <v>andere ( &gt; Bemerkungen)</v>
      </c>
      <c r="E196" s="734" t="s">
        <v>427</v>
      </c>
      <c r="F196" s="727" t="s">
        <v>17887</v>
      </c>
      <c r="G196" s="728" t="s">
        <v>17766</v>
      </c>
    </row>
    <row r="197" spans="1:7" x14ac:dyDescent="0.2">
      <c r="A197" s="699">
        <v>194</v>
      </c>
      <c r="B197" s="700"/>
      <c r="C197" s="700"/>
      <c r="D197" s="724">
        <f t="shared" ref="D197:D234" si="3">INDEX($E$4:$G$503,$A197,$A$1)</f>
        <v>0</v>
      </c>
      <c r="E197" s="726"/>
      <c r="F197" s="727"/>
      <c r="G197" s="728"/>
    </row>
    <row r="198" spans="1:7" x14ac:dyDescent="0.2">
      <c r="A198" s="699">
        <v>195</v>
      </c>
      <c r="B198" s="700" t="s">
        <v>17640</v>
      </c>
      <c r="C198" s="700" t="s">
        <v>17669</v>
      </c>
      <c r="D198" s="724" t="str">
        <f t="shared" si="3"/>
        <v>Externe Lasten müssten um ca.</v>
      </c>
      <c r="E198" s="733" t="s">
        <v>17526</v>
      </c>
      <c r="F198" s="727" t="s">
        <v>17888</v>
      </c>
      <c r="G198" s="728" t="s">
        <v>18024</v>
      </c>
    </row>
    <row r="199" spans="1:7" x14ac:dyDescent="0.2">
      <c r="A199" s="699">
        <v>196</v>
      </c>
      <c r="B199" s="700" t="s">
        <v>17640</v>
      </c>
      <c r="C199" s="700" t="s">
        <v>17669</v>
      </c>
      <c r="D199" s="724" t="str">
        <f t="shared" si="3"/>
        <v xml:space="preserve"> % reduziert oder die Speichermasse um ca.</v>
      </c>
      <c r="E199" s="726" t="s">
        <v>17527</v>
      </c>
      <c r="F199" s="727" t="s">
        <v>18033</v>
      </c>
      <c r="G199" s="728" t="s">
        <v>18032</v>
      </c>
    </row>
    <row r="200" spans="1:7" x14ac:dyDescent="0.2">
      <c r="A200" s="699">
        <v>197</v>
      </c>
      <c r="B200" s="700" t="s">
        <v>17640</v>
      </c>
      <c r="C200" s="700" t="s">
        <v>17669</v>
      </c>
      <c r="D200" s="724" t="str">
        <f t="shared" si="3"/>
        <v xml:space="preserve"> % erhöht werden</v>
      </c>
      <c r="E200" s="726" t="s">
        <v>17528</v>
      </c>
      <c r="F200" s="727" t="s">
        <v>18034</v>
      </c>
      <c r="G200" s="728" t="s">
        <v>18025</v>
      </c>
    </row>
    <row r="201" spans="1:7" x14ac:dyDescent="0.2">
      <c r="A201" s="699">
        <v>198</v>
      </c>
      <c r="B201" s="700" t="s">
        <v>17640</v>
      </c>
      <c r="C201" s="700" t="s">
        <v>17767</v>
      </c>
      <c r="D201" s="724" t="str">
        <f t="shared" si="3"/>
        <v>Fensterlüftung Tag</v>
      </c>
      <c r="E201" s="726" t="s">
        <v>17509</v>
      </c>
      <c r="F201" s="727" t="s">
        <v>17889</v>
      </c>
      <c r="G201" s="728" t="s">
        <v>18026</v>
      </c>
    </row>
    <row r="202" spans="1:7" x14ac:dyDescent="0.2">
      <c r="A202" s="699">
        <v>199</v>
      </c>
      <c r="B202" s="700" t="s">
        <v>17640</v>
      </c>
      <c r="C202" s="700" t="s">
        <v>17768</v>
      </c>
      <c r="D202" s="724" t="str">
        <f t="shared" si="3"/>
        <v>Fensterlüftung Tag&amp;Nacht</v>
      </c>
      <c r="E202" s="726" t="s">
        <v>17510</v>
      </c>
      <c r="F202" s="727" t="s">
        <v>17890</v>
      </c>
      <c r="G202" s="728" t="s">
        <v>18027</v>
      </c>
    </row>
    <row r="203" spans="1:7" x14ac:dyDescent="0.2">
      <c r="A203" s="699">
        <v>200</v>
      </c>
      <c r="B203" s="700" t="s">
        <v>17640</v>
      </c>
      <c r="C203" s="700" t="s">
        <v>17769</v>
      </c>
      <c r="D203" s="724" t="str">
        <f t="shared" si="3"/>
        <v>Fensterquerlüftung Tag&amp;Nacht</v>
      </c>
      <c r="E203" s="726" t="s">
        <v>17511</v>
      </c>
      <c r="F203" s="727" t="s">
        <v>17891</v>
      </c>
      <c r="G203" s="728" t="s">
        <v>18028</v>
      </c>
    </row>
    <row r="204" spans="1:7" ht="22.5" x14ac:dyDescent="0.2">
      <c r="A204" s="699">
        <v>201</v>
      </c>
      <c r="B204" s="700" t="s">
        <v>17640</v>
      </c>
      <c r="C204" s="700" t="s">
        <v>17770</v>
      </c>
      <c r="D204" s="724" t="str">
        <f t="shared" si="3"/>
        <v>mech.Lüftung (inkl. Nacht) mit Sommer Bypass</v>
      </c>
      <c r="E204" s="726" t="s">
        <v>473</v>
      </c>
      <c r="F204" s="727" t="s">
        <v>17892</v>
      </c>
      <c r="G204" s="728" t="s">
        <v>18029</v>
      </c>
    </row>
    <row r="205" spans="1:7" ht="22.5" x14ac:dyDescent="0.2">
      <c r="A205" s="699">
        <v>202</v>
      </c>
      <c r="B205" s="700" t="s">
        <v>17640</v>
      </c>
      <c r="C205" s="700" t="s">
        <v>17771</v>
      </c>
      <c r="D205" s="724" t="str">
        <f t="shared" si="3"/>
        <v>FBK-FreeCooling&amp;mech.Lüftung mit Sommerbypass (inkl. Nacht)</v>
      </c>
      <c r="E205" s="726" t="s">
        <v>17498</v>
      </c>
      <c r="F205" s="727" t="s">
        <v>17893</v>
      </c>
      <c r="G205" s="728" t="s">
        <v>18111</v>
      </c>
    </row>
    <row r="206" spans="1:7" x14ac:dyDescent="0.2">
      <c r="A206" s="699">
        <v>203</v>
      </c>
      <c r="B206" s="700" t="s">
        <v>17640</v>
      </c>
      <c r="C206" s="700" t="s">
        <v>17772</v>
      </c>
      <c r="D206" s="724" t="str">
        <f t="shared" si="3"/>
        <v>FBK-FreeCooling &amp; Fensterlüftung</v>
      </c>
      <c r="E206" s="726" t="s">
        <v>17531</v>
      </c>
      <c r="F206" s="727" t="s">
        <v>17894</v>
      </c>
      <c r="G206" s="728" t="s">
        <v>18030</v>
      </c>
    </row>
    <row r="207" spans="1:7" x14ac:dyDescent="0.2">
      <c r="A207" s="699">
        <v>204</v>
      </c>
      <c r="B207" s="700" t="s">
        <v>17640</v>
      </c>
      <c r="C207" s="700" t="s">
        <v>17773</v>
      </c>
      <c r="D207" s="724" t="str">
        <f>INDEX($E$4:$G$503,$A207,$A$1)</f>
        <v>aktive Kühlung</v>
      </c>
      <c r="E207" s="726" t="s">
        <v>392</v>
      </c>
      <c r="F207" s="727" t="s">
        <v>17895</v>
      </c>
      <c r="G207" s="728" t="s">
        <v>18031</v>
      </c>
    </row>
    <row r="208" spans="1:7" s="547" customFormat="1" x14ac:dyDescent="0.2">
      <c r="A208" s="740">
        <v>205</v>
      </c>
      <c r="B208" s="741" t="s">
        <v>17640</v>
      </c>
      <c r="C208" s="741" t="s">
        <v>18088</v>
      </c>
      <c r="D208" s="742" t="str">
        <f t="shared" si="3"/>
        <v>Fensterlüftung Tag &amp; mech.Lüftung Nacht</v>
      </c>
      <c r="E208" s="739" t="s">
        <v>18082</v>
      </c>
      <c r="F208" s="731" t="s">
        <v>18115</v>
      </c>
      <c r="G208" s="728" t="s">
        <v>18112</v>
      </c>
    </row>
    <row r="209" spans="1:7" ht="63.75" x14ac:dyDescent="0.2">
      <c r="A209" s="699">
        <v>206</v>
      </c>
      <c r="D209" s="724">
        <f t="shared" si="3"/>
        <v>0</v>
      </c>
      <c r="E209" s="735"/>
      <c r="F209" s="727" t="s">
        <v>17896</v>
      </c>
      <c r="G209" s="728" t="s">
        <v>18035</v>
      </c>
    </row>
    <row r="210" spans="1:7" ht="63.75" x14ac:dyDescent="0.2">
      <c r="A210" s="699">
        <v>207</v>
      </c>
      <c r="D210" s="724">
        <f t="shared" si="3"/>
        <v>0</v>
      </c>
      <c r="E210" s="735"/>
      <c r="F210" s="727" t="s">
        <v>17897</v>
      </c>
      <c r="G210" s="728" t="s">
        <v>18036</v>
      </c>
    </row>
    <row r="211" spans="1:7" x14ac:dyDescent="0.2">
      <c r="A211" s="710">
        <v>208</v>
      </c>
      <c r="B211" s="710" t="s">
        <v>17774</v>
      </c>
      <c r="C211" s="711"/>
      <c r="D211" s="725" t="str">
        <f t="shared" si="3"/>
        <v>BO</v>
      </c>
      <c r="E211" s="736" t="s">
        <v>333</v>
      </c>
      <c r="F211" s="727" t="s">
        <v>17901</v>
      </c>
      <c r="G211" s="728" t="s">
        <v>18037</v>
      </c>
    </row>
    <row r="212" spans="1:7" x14ac:dyDescent="0.2">
      <c r="A212" s="710">
        <v>209</v>
      </c>
      <c r="B212" s="710" t="s">
        <v>17774</v>
      </c>
      <c r="C212" s="711"/>
      <c r="D212" s="725" t="str">
        <f t="shared" si="3"/>
        <v>Parkett auf Unterlagsboden &gt; 6cm</v>
      </c>
      <c r="E212" s="736" t="s">
        <v>335</v>
      </c>
      <c r="F212" s="727" t="s">
        <v>17902</v>
      </c>
      <c r="G212" s="728" t="s">
        <v>18038</v>
      </c>
    </row>
    <row r="213" spans="1:7" x14ac:dyDescent="0.2">
      <c r="A213" s="710">
        <v>210</v>
      </c>
      <c r="B213" s="710" t="s">
        <v>17774</v>
      </c>
      <c r="C213" s="711"/>
      <c r="D213" s="725" t="str">
        <f t="shared" si="3"/>
        <v>Platten/Keramik auf Unterlagsboden</v>
      </c>
      <c r="E213" s="736" t="s">
        <v>340</v>
      </c>
      <c r="F213" s="727" t="s">
        <v>17903</v>
      </c>
      <c r="G213" s="728" t="s">
        <v>18039</v>
      </c>
    </row>
    <row r="214" spans="1:7" x14ac:dyDescent="0.2">
      <c r="A214" s="710">
        <v>211</v>
      </c>
      <c r="B214" s="710" t="s">
        <v>17774</v>
      </c>
      <c r="C214" s="711"/>
      <c r="D214" s="725" t="str">
        <f t="shared" si="3"/>
        <v>Teppich auf Doppelboden</v>
      </c>
      <c r="E214" s="736" t="s">
        <v>339</v>
      </c>
      <c r="F214" s="727" t="s">
        <v>17904</v>
      </c>
      <c r="G214" s="728" t="s">
        <v>18040</v>
      </c>
    </row>
    <row r="215" spans="1:7" x14ac:dyDescent="0.2">
      <c r="A215" s="710">
        <v>212</v>
      </c>
      <c r="B215" s="710" t="s">
        <v>17774</v>
      </c>
      <c r="C215" s="711"/>
      <c r="D215" s="725">
        <f t="shared" si="3"/>
        <v>0</v>
      </c>
      <c r="E215" s="735"/>
      <c r="F215" s="727"/>
      <c r="G215" s="728"/>
    </row>
    <row r="216" spans="1:7" x14ac:dyDescent="0.2">
      <c r="A216" s="710">
        <v>213</v>
      </c>
      <c r="B216" s="710" t="s">
        <v>17774</v>
      </c>
      <c r="C216" s="711"/>
      <c r="D216" s="725" t="str">
        <f t="shared" si="3"/>
        <v>DE</v>
      </c>
      <c r="E216" s="736" t="s">
        <v>332</v>
      </c>
      <c r="F216" s="727" t="s">
        <v>17905</v>
      </c>
      <c r="G216" s="728" t="s">
        <v>18041</v>
      </c>
    </row>
    <row r="217" spans="1:7" x14ac:dyDescent="0.2">
      <c r="A217" s="710">
        <v>214</v>
      </c>
      <c r="B217" s="710" t="s">
        <v>17774</v>
      </c>
      <c r="C217" s="711"/>
      <c r="D217" s="725" t="str">
        <f t="shared" si="3"/>
        <v>Massivdecke 24cm</v>
      </c>
      <c r="E217" s="736" t="s">
        <v>334</v>
      </c>
      <c r="F217" s="727" t="s">
        <v>17906</v>
      </c>
      <c r="G217" s="728" t="s">
        <v>18042</v>
      </c>
    </row>
    <row r="218" spans="1:7" x14ac:dyDescent="0.2">
      <c r="A218" s="710">
        <v>215</v>
      </c>
      <c r="B218" s="710" t="s">
        <v>17774</v>
      </c>
      <c r="C218" s="711"/>
      <c r="D218" s="725" t="str">
        <f t="shared" si="3"/>
        <v>Holzbalkendecke EFH</v>
      </c>
      <c r="E218" s="736" t="s">
        <v>337</v>
      </c>
      <c r="F218" s="727" t="s">
        <v>17907</v>
      </c>
      <c r="G218" s="728" t="s">
        <v>18043</v>
      </c>
    </row>
    <row r="219" spans="1:7" x14ac:dyDescent="0.2">
      <c r="A219" s="710">
        <v>216</v>
      </c>
      <c r="B219" s="710" t="s">
        <v>17774</v>
      </c>
      <c r="C219" s="711"/>
      <c r="D219" s="725" t="str">
        <f t="shared" si="3"/>
        <v>Holzbalkendecke MFH</v>
      </c>
      <c r="E219" s="736" t="s">
        <v>336</v>
      </c>
      <c r="F219" s="727" t="s">
        <v>17908</v>
      </c>
      <c r="G219" s="728" t="s">
        <v>18044</v>
      </c>
    </row>
    <row r="220" spans="1:7" x14ac:dyDescent="0.2">
      <c r="A220" s="710">
        <v>217</v>
      </c>
      <c r="B220" s="710" t="s">
        <v>17774</v>
      </c>
      <c r="C220" s="711"/>
      <c r="D220" s="725" t="str">
        <f t="shared" si="3"/>
        <v>HBV - Brettstapeldecke / Beton</v>
      </c>
      <c r="E220" s="736" t="s">
        <v>341</v>
      </c>
      <c r="F220" s="727" t="s">
        <v>17909</v>
      </c>
      <c r="G220" s="728" t="s">
        <v>18045</v>
      </c>
    </row>
    <row r="221" spans="1:7" x14ac:dyDescent="0.2">
      <c r="A221" s="710">
        <v>218</v>
      </c>
      <c r="B221" s="710" t="s">
        <v>17774</v>
      </c>
      <c r="C221" s="711"/>
      <c r="D221" s="725" t="str">
        <f t="shared" si="3"/>
        <v>Vollholzdecke 15cm</v>
      </c>
      <c r="E221" s="736" t="s">
        <v>338</v>
      </c>
      <c r="F221" s="727" t="s">
        <v>17910</v>
      </c>
      <c r="G221" s="728" t="s">
        <v>18046</v>
      </c>
    </row>
    <row r="222" spans="1:7" x14ac:dyDescent="0.2">
      <c r="A222" s="710">
        <v>219</v>
      </c>
      <c r="B222" s="710" t="s">
        <v>17774</v>
      </c>
      <c r="C222" s="711"/>
      <c r="D222" s="725" t="str">
        <f t="shared" si="3"/>
        <v>Akustikmassnahmen auf Massivdecke</v>
      </c>
      <c r="E222" s="736" t="s">
        <v>17403</v>
      </c>
      <c r="F222" s="727" t="s">
        <v>17911</v>
      </c>
      <c r="G222" s="728" t="s">
        <v>18047</v>
      </c>
    </row>
    <row r="223" spans="1:7" x14ac:dyDescent="0.2">
      <c r="A223" s="710">
        <v>220</v>
      </c>
      <c r="B223" s="710" t="s">
        <v>17774</v>
      </c>
      <c r="C223" s="711"/>
      <c r="D223" s="725">
        <f t="shared" si="3"/>
        <v>0</v>
      </c>
      <c r="E223" s="735"/>
      <c r="F223" s="727"/>
      <c r="G223" s="728"/>
    </row>
    <row r="224" spans="1:7" x14ac:dyDescent="0.2">
      <c r="A224" s="710">
        <v>221</v>
      </c>
      <c r="B224" s="710" t="s">
        <v>17774</v>
      </c>
      <c r="C224" s="711"/>
      <c r="D224" s="725" t="str">
        <f t="shared" si="3"/>
        <v>IW</v>
      </c>
      <c r="E224" s="736" t="s">
        <v>331</v>
      </c>
      <c r="F224" s="727" t="s">
        <v>17912</v>
      </c>
      <c r="G224" s="728" t="s">
        <v>18048</v>
      </c>
    </row>
    <row r="225" spans="1:7" x14ac:dyDescent="0.2">
      <c r="A225" s="710">
        <v>222</v>
      </c>
      <c r="B225" s="710" t="s">
        <v>17774</v>
      </c>
      <c r="C225" s="711"/>
      <c r="D225" s="725" t="str">
        <f t="shared" si="3"/>
        <v>Beton 20cm verputzt</v>
      </c>
      <c r="E225" s="736" t="s">
        <v>327</v>
      </c>
      <c r="F225" s="727" t="s">
        <v>17913</v>
      </c>
      <c r="G225" s="728" t="s">
        <v>18049</v>
      </c>
    </row>
    <row r="226" spans="1:7" x14ac:dyDescent="0.2">
      <c r="A226" s="710">
        <v>223</v>
      </c>
      <c r="B226" s="710" t="s">
        <v>17774</v>
      </c>
      <c r="C226" s="711"/>
      <c r="D226" s="725" t="str">
        <f t="shared" si="3"/>
        <v>GK-Leichtbauwand 3-fach beplankt</v>
      </c>
      <c r="E226" s="736" t="s">
        <v>454</v>
      </c>
      <c r="F226" s="727" t="s">
        <v>17914</v>
      </c>
      <c r="G226" s="728" t="s">
        <v>18050</v>
      </c>
    </row>
    <row r="227" spans="1:7" x14ac:dyDescent="0.2">
      <c r="A227" s="710">
        <v>224</v>
      </c>
      <c r="B227" s="710" t="s">
        <v>17774</v>
      </c>
      <c r="C227" s="711"/>
      <c r="D227" s="725" t="str">
        <f t="shared" si="3"/>
        <v>GK-Leichtbauwand 2-fach beplankt</v>
      </c>
      <c r="E227" s="736" t="s">
        <v>328</v>
      </c>
      <c r="F227" s="727" t="s">
        <v>17915</v>
      </c>
      <c r="G227" s="728" t="s">
        <v>18051</v>
      </c>
    </row>
    <row r="228" spans="1:7" x14ac:dyDescent="0.2">
      <c r="A228" s="710">
        <v>225</v>
      </c>
      <c r="B228" s="710" t="s">
        <v>17774</v>
      </c>
      <c r="C228" s="711"/>
      <c r="D228" s="725" t="str">
        <f t="shared" si="3"/>
        <v>GK-Leichtbauwand 1-fach beplankt</v>
      </c>
      <c r="E228" s="736" t="s">
        <v>329</v>
      </c>
      <c r="F228" s="727" t="s">
        <v>17916</v>
      </c>
      <c r="G228" s="728" t="s">
        <v>18052</v>
      </c>
    </row>
    <row r="229" spans="1:7" x14ac:dyDescent="0.2">
      <c r="A229" s="710">
        <v>226</v>
      </c>
      <c r="B229" s="710" t="s">
        <v>17774</v>
      </c>
      <c r="C229" s="711"/>
      <c r="D229" s="725" t="str">
        <f t="shared" si="3"/>
        <v>Mauerwerk 12-18cm verputzt</v>
      </c>
      <c r="E229" s="736" t="s">
        <v>18083</v>
      </c>
      <c r="F229" s="727" t="s">
        <v>18086</v>
      </c>
      <c r="G229" s="728" t="s">
        <v>18085</v>
      </c>
    </row>
    <row r="230" spans="1:7" x14ac:dyDescent="0.2">
      <c r="A230" s="710">
        <v>227</v>
      </c>
      <c r="B230" s="710" t="s">
        <v>17774</v>
      </c>
      <c r="C230" s="711"/>
      <c r="D230" s="725">
        <f t="shared" si="3"/>
        <v>0</v>
      </c>
      <c r="E230" s="735"/>
      <c r="F230" s="727"/>
      <c r="G230" s="728"/>
    </row>
    <row r="231" spans="1:7" x14ac:dyDescent="0.2">
      <c r="A231" s="710">
        <v>228</v>
      </c>
      <c r="B231" s="710" t="s">
        <v>17774</v>
      </c>
      <c r="C231" s="711"/>
      <c r="D231" s="725" t="str">
        <f t="shared" si="3"/>
        <v>AW</v>
      </c>
      <c r="E231" s="736" t="s">
        <v>330</v>
      </c>
      <c r="F231" s="727" t="s">
        <v>17917</v>
      </c>
      <c r="G231" s="728" t="s">
        <v>18053</v>
      </c>
    </row>
    <row r="232" spans="1:7" x14ac:dyDescent="0.2">
      <c r="A232" s="710">
        <v>229</v>
      </c>
      <c r="B232" s="710" t="s">
        <v>17774</v>
      </c>
      <c r="C232" s="711"/>
      <c r="D232" s="725" t="str">
        <f t="shared" si="3"/>
        <v>raumseitig Beton 20cm, verputzt</v>
      </c>
      <c r="E232" s="736" t="s">
        <v>326</v>
      </c>
      <c r="F232" s="727" t="s">
        <v>17918</v>
      </c>
      <c r="G232" s="728" t="s">
        <v>18049</v>
      </c>
    </row>
    <row r="233" spans="1:7" x14ac:dyDescent="0.2">
      <c r="A233" s="710">
        <v>230</v>
      </c>
      <c r="B233" s="710" t="s">
        <v>17774</v>
      </c>
      <c r="C233" s="711"/>
      <c r="D233" s="725" t="str">
        <f t="shared" si="3"/>
        <v>Holzständerwand</v>
      </c>
      <c r="E233" s="736" t="s">
        <v>417</v>
      </c>
      <c r="F233" s="727" t="s">
        <v>17919</v>
      </c>
      <c r="G233" s="728" t="s">
        <v>18054</v>
      </c>
    </row>
    <row r="234" spans="1:7" x14ac:dyDescent="0.2">
      <c r="A234" s="710">
        <v>231</v>
      </c>
      <c r="B234" s="710" t="s">
        <v>17774</v>
      </c>
      <c r="C234" s="711"/>
      <c r="D234" s="725" t="str">
        <f t="shared" si="3"/>
        <v>Mauerwerk 12-18cm verputzt</v>
      </c>
      <c r="E234" s="736" t="s">
        <v>18083</v>
      </c>
      <c r="F234" s="727" t="s">
        <v>18084</v>
      </c>
      <c r="G234" s="728" t="s">
        <v>18085</v>
      </c>
    </row>
    <row r="235" spans="1:7" x14ac:dyDescent="0.2">
      <c r="A235" s="710">
        <v>232</v>
      </c>
      <c r="B235" s="710" t="s">
        <v>17774</v>
      </c>
      <c r="C235" s="711"/>
      <c r="D235" s="725" t="str">
        <f>INDEX($E$4:$G$503,$A235,$A$1)</f>
        <v>Innendämmung u. Vorsatzschale</v>
      </c>
      <c r="E235" s="736" t="s">
        <v>456</v>
      </c>
      <c r="F235" s="727" t="s">
        <v>17920</v>
      </c>
      <c r="G235" s="728" t="s">
        <v>18055</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17583</v>
      </c>
      <c r="D238" s="725" t="str">
        <f t="shared" ref="D238:D285" si="4">INDEX($E$4:$G$503,$A238,$A$1)</f>
        <v>Wird ein Minergie Modul Sonneschutz verwendet?</v>
      </c>
      <c r="E238" s="735" t="s">
        <v>17948</v>
      </c>
      <c r="F238" s="727" t="s">
        <v>18118</v>
      </c>
      <c r="G238" s="728" t="s">
        <v>17949</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17640</v>
      </c>
      <c r="C256" s="700" t="s">
        <v>17976</v>
      </c>
      <c r="D256" s="725" t="str">
        <f t="shared" si="4"/>
        <v>MFH (SIA 2024:2015)</v>
      </c>
      <c r="E256" s="735" t="s">
        <v>17454</v>
      </c>
      <c r="F256" s="727" t="s">
        <v>18056</v>
      </c>
      <c r="G256" s="728" t="s">
        <v>17950</v>
      </c>
    </row>
    <row r="257" spans="1:7" x14ac:dyDescent="0.2">
      <c r="A257" s="710">
        <v>254</v>
      </c>
      <c r="B257" s="700" t="s">
        <v>17640</v>
      </c>
      <c r="C257" s="700" t="s">
        <v>17977</v>
      </c>
      <c r="D257" s="725" t="str">
        <f t="shared" si="4"/>
        <v>EFH (SIA 2024:2015)</v>
      </c>
      <c r="E257" s="735" t="s">
        <v>17466</v>
      </c>
      <c r="F257" s="727" t="s">
        <v>18057</v>
      </c>
      <c r="G257" s="728" t="s">
        <v>18003</v>
      </c>
    </row>
    <row r="258" spans="1:7" x14ac:dyDescent="0.2">
      <c r="A258" s="710">
        <v>255</v>
      </c>
      <c r="B258" s="700" t="s">
        <v>17640</v>
      </c>
      <c r="C258" s="700" t="s">
        <v>17978</v>
      </c>
      <c r="D258" s="725" t="str">
        <f t="shared" si="4"/>
        <v>Hotelzimmer (SIA 2024:2015)</v>
      </c>
      <c r="E258" s="735" t="s">
        <v>17467</v>
      </c>
      <c r="F258" s="727" t="s">
        <v>18081</v>
      </c>
      <c r="G258" s="728" t="s">
        <v>17951</v>
      </c>
    </row>
    <row r="259" spans="1:7" x14ac:dyDescent="0.2">
      <c r="A259" s="710">
        <v>256</v>
      </c>
      <c r="B259" s="700" t="s">
        <v>17640</v>
      </c>
      <c r="C259" s="700" t="s">
        <v>17979</v>
      </c>
      <c r="D259" s="725" t="str">
        <f t="shared" si="4"/>
        <v>Einzel-, Gruppenbüro (SIA 2024:2015)</v>
      </c>
      <c r="E259" s="735" t="s">
        <v>17468</v>
      </c>
      <c r="F259" s="727" t="s">
        <v>18058</v>
      </c>
      <c r="G259" s="728" t="s">
        <v>17952</v>
      </c>
    </row>
    <row r="260" spans="1:7" x14ac:dyDescent="0.2">
      <c r="A260" s="710">
        <v>257</v>
      </c>
      <c r="B260" s="700" t="s">
        <v>17640</v>
      </c>
      <c r="C260" s="700" t="s">
        <v>17980</v>
      </c>
      <c r="D260" s="725" t="str">
        <f t="shared" si="4"/>
        <v>Grossraumbüro (SIA 2024:2015)</v>
      </c>
      <c r="E260" s="735" t="s">
        <v>17469</v>
      </c>
      <c r="F260" s="727" t="s">
        <v>18059</v>
      </c>
      <c r="G260" s="728" t="s">
        <v>17953</v>
      </c>
    </row>
    <row r="261" spans="1:7" x14ac:dyDescent="0.2">
      <c r="A261" s="710">
        <v>258</v>
      </c>
      <c r="B261" s="700" t="s">
        <v>17640</v>
      </c>
      <c r="C261" s="700" t="s">
        <v>17981</v>
      </c>
      <c r="D261" s="725" t="str">
        <f t="shared" si="4"/>
        <v>Sitzungszimmer (SIA 2024:2015)</v>
      </c>
      <c r="E261" s="735" t="s">
        <v>17470</v>
      </c>
      <c r="F261" s="727" t="s">
        <v>18060</v>
      </c>
      <c r="G261" s="728" t="s">
        <v>17954</v>
      </c>
    </row>
    <row r="262" spans="1:7" x14ac:dyDescent="0.2">
      <c r="A262" s="710">
        <v>259</v>
      </c>
      <c r="B262" s="700" t="s">
        <v>17640</v>
      </c>
      <c r="C262" s="700" t="s">
        <v>17982</v>
      </c>
      <c r="D262" s="725" t="str">
        <f t="shared" si="4"/>
        <v>Schulzimmer (SIA 2024:2015)</v>
      </c>
      <c r="E262" s="735" t="s">
        <v>17471</v>
      </c>
      <c r="F262" s="727" t="s">
        <v>18061</v>
      </c>
      <c r="G262" s="728" t="s">
        <v>17955</v>
      </c>
    </row>
    <row r="263" spans="1:7" x14ac:dyDescent="0.2">
      <c r="A263" s="710">
        <v>260</v>
      </c>
      <c r="B263" s="700" t="s">
        <v>17640</v>
      </c>
      <c r="C263" s="700" t="s">
        <v>17983</v>
      </c>
      <c r="D263" s="725" t="str">
        <f t="shared" si="4"/>
        <v>Lehrerzimmer (SIA 2024:2015)</v>
      </c>
      <c r="E263" s="735" t="s">
        <v>17472</v>
      </c>
      <c r="F263" s="727" t="s">
        <v>18062</v>
      </c>
      <c r="G263" s="728" t="s">
        <v>17956</v>
      </c>
    </row>
    <row r="264" spans="1:7" x14ac:dyDescent="0.2">
      <c r="A264" s="710">
        <v>261</v>
      </c>
      <c r="B264" s="700" t="s">
        <v>17640</v>
      </c>
      <c r="C264" s="700" t="s">
        <v>17984</v>
      </c>
      <c r="D264" s="725" t="str">
        <f t="shared" si="4"/>
        <v>Bibliothek (SIA 2024:2015)</v>
      </c>
      <c r="E264" s="735" t="s">
        <v>17473</v>
      </c>
      <c r="F264" s="727" t="s">
        <v>18063</v>
      </c>
      <c r="G264" s="728" t="s">
        <v>17957</v>
      </c>
    </row>
    <row r="265" spans="1:7" x14ac:dyDescent="0.2">
      <c r="A265" s="710">
        <v>262</v>
      </c>
      <c r="B265" s="700" t="s">
        <v>17640</v>
      </c>
      <c r="C265" s="700" t="s">
        <v>17985</v>
      </c>
      <c r="D265" s="725" t="str">
        <f t="shared" si="4"/>
        <v>Hörsaal (SIA 2024:2015)</v>
      </c>
      <c r="E265" s="735" t="s">
        <v>17474</v>
      </c>
      <c r="F265" s="727" t="s">
        <v>18064</v>
      </c>
      <c r="G265" s="728" t="s">
        <v>17958</v>
      </c>
    </row>
    <row r="266" spans="1:7" x14ac:dyDescent="0.2">
      <c r="A266" s="710">
        <v>263</v>
      </c>
      <c r="B266" s="700" t="s">
        <v>17640</v>
      </c>
      <c r="C266" s="700" t="s">
        <v>17986</v>
      </c>
      <c r="D266" s="725" t="str">
        <f t="shared" si="4"/>
        <v>Schulfachraum (SIA 2024:2015)</v>
      </c>
      <c r="E266" s="735" t="s">
        <v>17475</v>
      </c>
      <c r="F266" s="727" t="s">
        <v>18065</v>
      </c>
      <c r="G266" s="728" t="s">
        <v>17959</v>
      </c>
    </row>
    <row r="267" spans="1:7" x14ac:dyDescent="0.2">
      <c r="A267" s="710">
        <v>264</v>
      </c>
      <c r="B267" s="700" t="s">
        <v>17640</v>
      </c>
      <c r="C267" s="700" t="s">
        <v>17987</v>
      </c>
      <c r="D267" s="725" t="str">
        <f t="shared" si="4"/>
        <v>Lebensmittelverkauf (SIA 2024:2015)</v>
      </c>
      <c r="E267" s="735" t="s">
        <v>17476</v>
      </c>
      <c r="F267" s="727" t="s">
        <v>18066</v>
      </c>
      <c r="G267" s="728" t="s">
        <v>17960</v>
      </c>
    </row>
    <row r="268" spans="1:7" x14ac:dyDescent="0.2">
      <c r="A268" s="710">
        <v>265</v>
      </c>
      <c r="B268" s="700" t="s">
        <v>17640</v>
      </c>
      <c r="C268" s="700" t="s">
        <v>17988</v>
      </c>
      <c r="D268" s="725" t="str">
        <f t="shared" si="4"/>
        <v>Fachgeschäft (SIA 2024:2015)</v>
      </c>
      <c r="E268" s="735" t="s">
        <v>17477</v>
      </c>
      <c r="F268" s="727" t="s">
        <v>18067</v>
      </c>
      <c r="G268" s="728" t="s">
        <v>17961</v>
      </c>
    </row>
    <row r="269" spans="1:7" x14ac:dyDescent="0.2">
      <c r="A269" s="710">
        <v>266</v>
      </c>
      <c r="B269" s="700" t="s">
        <v>17640</v>
      </c>
      <c r="C269" s="700" t="s">
        <v>17989</v>
      </c>
      <c r="D269" s="725" t="str">
        <f t="shared" si="4"/>
        <v>Verkauf Möbel, Bau, Gar. (SIA 2024:2015)</v>
      </c>
      <c r="E269" s="735" t="s">
        <v>17478</v>
      </c>
      <c r="F269" s="727" t="s">
        <v>18068</v>
      </c>
      <c r="G269" s="728" t="s">
        <v>17962</v>
      </c>
    </row>
    <row r="270" spans="1:7" x14ac:dyDescent="0.2">
      <c r="A270" s="710">
        <v>267</v>
      </c>
      <c r="B270" s="700" t="s">
        <v>17640</v>
      </c>
      <c r="C270" s="700" t="s">
        <v>17990</v>
      </c>
      <c r="D270" s="725" t="str">
        <f t="shared" si="4"/>
        <v>Restaurant (SIA 2024:2015)</v>
      </c>
      <c r="E270" s="735" t="s">
        <v>17479</v>
      </c>
      <c r="F270" s="737" t="s">
        <v>17479</v>
      </c>
      <c r="G270" s="728" t="s">
        <v>17963</v>
      </c>
    </row>
    <row r="271" spans="1:7" x14ac:dyDescent="0.2">
      <c r="A271" s="710">
        <v>268</v>
      </c>
      <c r="B271" s="700" t="s">
        <v>17640</v>
      </c>
      <c r="C271" s="700" t="s">
        <v>17991</v>
      </c>
      <c r="D271" s="725" t="str">
        <f t="shared" si="4"/>
        <v>Restaurant Selbstbedien. (SIA 2024:2015)</v>
      </c>
      <c r="E271" s="735" t="s">
        <v>17480</v>
      </c>
      <c r="F271" s="737" t="s">
        <v>18069</v>
      </c>
      <c r="G271" s="728" t="s">
        <v>17964</v>
      </c>
    </row>
    <row r="272" spans="1:7" x14ac:dyDescent="0.2">
      <c r="A272" s="710">
        <v>269</v>
      </c>
      <c r="B272" s="700" t="s">
        <v>17640</v>
      </c>
      <c r="C272" s="700" t="s">
        <v>17992</v>
      </c>
      <c r="D272" s="725" t="str">
        <f t="shared" si="4"/>
        <v>Mehrzweckhalle (SIA 2024:2015)</v>
      </c>
      <c r="E272" s="735" t="s">
        <v>17481</v>
      </c>
      <c r="F272" s="737" t="s">
        <v>18070</v>
      </c>
      <c r="G272" s="728" t="s">
        <v>17965</v>
      </c>
    </row>
    <row r="273" spans="1:7" x14ac:dyDescent="0.2">
      <c r="A273" s="710">
        <v>270</v>
      </c>
      <c r="B273" s="700" t="s">
        <v>17640</v>
      </c>
      <c r="C273" s="700" t="s">
        <v>17993</v>
      </c>
      <c r="D273" s="725" t="str">
        <f t="shared" si="4"/>
        <v>Ausstellungshalle (SIA 2024:2015)</v>
      </c>
      <c r="E273" s="735" t="s">
        <v>17482</v>
      </c>
      <c r="F273" s="737" t="s">
        <v>18071</v>
      </c>
      <c r="G273" s="728" t="s">
        <v>17966</v>
      </c>
    </row>
    <row r="274" spans="1:7" x14ac:dyDescent="0.2">
      <c r="A274" s="710">
        <v>271</v>
      </c>
      <c r="B274" s="700" t="s">
        <v>17640</v>
      </c>
      <c r="C274" s="700" t="s">
        <v>17994</v>
      </c>
      <c r="D274" s="725" t="str">
        <f t="shared" si="4"/>
        <v>Bettenzimmer (SIA 2024:2015)</v>
      </c>
      <c r="E274" s="735" t="s">
        <v>17483</v>
      </c>
      <c r="F274" s="737" t="s">
        <v>18072</v>
      </c>
      <c r="G274" s="728" t="s">
        <v>17967</v>
      </c>
    </row>
    <row r="275" spans="1:7" x14ac:dyDescent="0.2">
      <c r="A275" s="710">
        <v>272</v>
      </c>
      <c r="B275" s="700" t="s">
        <v>17640</v>
      </c>
      <c r="C275" s="700" t="s">
        <v>17995</v>
      </c>
      <c r="D275" s="725" t="str">
        <f t="shared" si="4"/>
        <v>Stationszimmer (SIA 2024:2015)</v>
      </c>
      <c r="E275" s="735" t="s">
        <v>17484</v>
      </c>
      <c r="F275" s="737" t="s">
        <v>18073</v>
      </c>
      <c r="G275" s="728" t="s">
        <v>17968</v>
      </c>
    </row>
    <row r="276" spans="1:7" x14ac:dyDescent="0.2">
      <c r="A276" s="710">
        <v>273</v>
      </c>
      <c r="B276" s="700" t="s">
        <v>17640</v>
      </c>
      <c r="C276" s="700" t="s">
        <v>17996</v>
      </c>
      <c r="D276" s="725" t="str">
        <f t="shared" si="4"/>
        <v>Behandlungsraum (SIA 2024:2015)</v>
      </c>
      <c r="E276" s="735" t="s">
        <v>17485</v>
      </c>
      <c r="F276" s="737" t="s">
        <v>18074</v>
      </c>
      <c r="G276" s="728" t="s">
        <v>17969</v>
      </c>
    </row>
    <row r="277" spans="1:7" x14ac:dyDescent="0.2">
      <c r="A277" s="710">
        <v>274</v>
      </c>
      <c r="B277" s="700" t="s">
        <v>17640</v>
      </c>
      <c r="C277" s="700" t="s">
        <v>17997</v>
      </c>
      <c r="D277" s="725" t="str">
        <f t="shared" si="4"/>
        <v>Produktion (grob) (SIA 2024:2015)</v>
      </c>
      <c r="E277" s="735" t="s">
        <v>17486</v>
      </c>
      <c r="F277" s="737" t="s">
        <v>18075</v>
      </c>
      <c r="G277" s="728" t="s">
        <v>17970</v>
      </c>
    </row>
    <row r="278" spans="1:7" x14ac:dyDescent="0.2">
      <c r="A278" s="710">
        <v>275</v>
      </c>
      <c r="B278" s="700" t="s">
        <v>17640</v>
      </c>
      <c r="C278" s="700" t="s">
        <v>17998</v>
      </c>
      <c r="D278" s="725" t="str">
        <f t="shared" si="4"/>
        <v>Produktion (fein) (SIA 2024:2015)</v>
      </c>
      <c r="E278" s="735" t="s">
        <v>17487</v>
      </c>
      <c r="F278" s="737" t="s">
        <v>18076</v>
      </c>
      <c r="G278" s="728" t="s">
        <v>17971</v>
      </c>
    </row>
    <row r="279" spans="1:7" x14ac:dyDescent="0.2">
      <c r="A279" s="710">
        <v>276</v>
      </c>
      <c r="B279" s="700" t="s">
        <v>17640</v>
      </c>
      <c r="C279" s="700" t="s">
        <v>17999</v>
      </c>
      <c r="D279" s="725" t="str">
        <f t="shared" si="4"/>
        <v>Laborraum (SIA 2024:2015)</v>
      </c>
      <c r="E279" s="735" t="s">
        <v>17488</v>
      </c>
      <c r="F279" s="737" t="s">
        <v>18077</v>
      </c>
      <c r="G279" s="728" t="s">
        <v>17972</v>
      </c>
    </row>
    <row r="280" spans="1:7" x14ac:dyDescent="0.2">
      <c r="A280" s="710">
        <v>277</v>
      </c>
      <c r="B280" s="700" t="s">
        <v>17640</v>
      </c>
      <c r="C280" s="700" t="s">
        <v>18000</v>
      </c>
      <c r="D280" s="725" t="str">
        <f t="shared" si="4"/>
        <v>Lagerhalle (SIA 2024:2015)</v>
      </c>
      <c r="E280" s="735" t="s">
        <v>17489</v>
      </c>
      <c r="F280" s="737" t="s">
        <v>18078</v>
      </c>
      <c r="G280" s="728" t="s">
        <v>17973</v>
      </c>
    </row>
    <row r="281" spans="1:7" x14ac:dyDescent="0.2">
      <c r="A281" s="710">
        <v>278</v>
      </c>
      <c r="B281" s="700" t="s">
        <v>17640</v>
      </c>
      <c r="C281" s="700" t="s">
        <v>18001</v>
      </c>
      <c r="D281" s="725" t="str">
        <f t="shared" si="4"/>
        <v>Turnhalle (SIA 2024:2015)</v>
      </c>
      <c r="E281" s="735" t="s">
        <v>17490</v>
      </c>
      <c r="F281" s="737" t="s">
        <v>18079</v>
      </c>
      <c r="G281" s="728" t="s">
        <v>17974</v>
      </c>
    </row>
    <row r="282" spans="1:7" x14ac:dyDescent="0.2">
      <c r="A282" s="710">
        <v>279</v>
      </c>
      <c r="B282" s="700" t="s">
        <v>17640</v>
      </c>
      <c r="C282" s="700" t="s">
        <v>18002</v>
      </c>
      <c r="D282" s="725" t="str">
        <f t="shared" si="4"/>
        <v>Fitnessraum (SIA 2024:2015)</v>
      </c>
      <c r="E282" s="735" t="s">
        <v>17491</v>
      </c>
      <c r="F282" s="737" t="s">
        <v>18080</v>
      </c>
      <c r="G282" s="728" t="s">
        <v>17975</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sheetProtection algorithmName="SHA-512" hashValue="l2qGOajuH+fmjN+AuaVNLWXN0mifuqYHnPkPBrtC3oMiBglMSpVabwkdkyHxAvwCktCwqOU9TXWDPdnRWZ343w==" saltValue="8iVpxfI/tYChl0fw0s/0Dw==" spinCount="100000" sheet="1" objects="1" scenarios="1"/>
  <dataValidations count="1">
    <dataValidation type="list" allowBlank="1" showInputMessage="1" showErrorMessage="1" sqref="C1">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BO</v>
      </c>
      <c r="B2" s="196" t="str">
        <f>Sprache!D212</f>
        <v>Parkett auf Unterlagsboden &gt; 6cm</v>
      </c>
      <c r="C2" s="41">
        <v>13</v>
      </c>
      <c r="D2" s="41"/>
      <c r="E2" s="41"/>
    </row>
    <row r="3" spans="1:5" x14ac:dyDescent="0.2">
      <c r="A3" s="41"/>
      <c r="B3" s="196" t="str">
        <f>Sprache!D213</f>
        <v>Platten/Keramik auf Unterlagsboden</v>
      </c>
      <c r="C3" s="41">
        <v>17</v>
      </c>
      <c r="D3" s="41"/>
      <c r="E3" s="41"/>
    </row>
    <row r="4" spans="1:5" x14ac:dyDescent="0.2">
      <c r="A4" s="41"/>
      <c r="B4" s="196" t="str">
        <f>Sprache!D214</f>
        <v>Teppich auf Doppelboden</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DE</v>
      </c>
      <c r="B14" s="196" t="str">
        <f>Sprache!D217</f>
        <v>Massivdecke 24cm</v>
      </c>
      <c r="C14" s="41">
        <v>28</v>
      </c>
      <c r="D14" s="41"/>
      <c r="E14" s="41"/>
    </row>
    <row r="15" spans="1:5" x14ac:dyDescent="0.2">
      <c r="A15" s="41"/>
      <c r="B15" s="196" t="str">
        <f>Sprache!D218</f>
        <v>Holzbalkendecke EFH</v>
      </c>
      <c r="C15" s="41">
        <v>6</v>
      </c>
      <c r="D15" s="41"/>
      <c r="E15" s="41"/>
    </row>
    <row r="16" spans="1:5" x14ac:dyDescent="0.2">
      <c r="A16" s="41"/>
      <c r="B16" s="196" t="str">
        <f>Sprache!D219</f>
        <v>Holzbalkendecke MFH</v>
      </c>
      <c r="C16" s="41">
        <v>9</v>
      </c>
      <c r="D16" s="41"/>
      <c r="E16" s="41"/>
    </row>
    <row r="17" spans="1:5" x14ac:dyDescent="0.2">
      <c r="A17" s="41"/>
      <c r="B17" s="196" t="str">
        <f>Sprache!D220</f>
        <v>HBV - Brettstapeldecke / Beton</v>
      </c>
      <c r="C17" s="41">
        <v>11</v>
      </c>
      <c r="D17" s="41"/>
      <c r="E17" s="41"/>
    </row>
    <row r="18" spans="1:5" x14ac:dyDescent="0.2">
      <c r="A18" s="41"/>
      <c r="B18" s="196" t="str">
        <f>Sprache!D221</f>
        <v>Vollholzdecke 15cm</v>
      </c>
      <c r="C18" s="41">
        <v>11</v>
      </c>
      <c r="D18" s="41"/>
      <c r="E18" s="41"/>
    </row>
    <row r="19" spans="1:5" x14ac:dyDescent="0.2">
      <c r="A19" s="41"/>
      <c r="B19" s="196" t="str">
        <f>Sprache!D222</f>
        <v>Akustikmassnahmen auf Massivdecke</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IW</v>
      </c>
      <c r="B27" s="196" t="str">
        <f>Sprache!D225</f>
        <v>Beton 20cm verputzt</v>
      </c>
      <c r="C27" s="41">
        <v>24</v>
      </c>
      <c r="D27" s="41"/>
      <c r="E27" s="41"/>
    </row>
    <row r="28" spans="1:5" x14ac:dyDescent="0.2">
      <c r="A28" s="41"/>
      <c r="B28" s="196" t="str">
        <f>Sprache!D226</f>
        <v>GK-Leichtbauwand 3-fach beplankt</v>
      </c>
      <c r="C28" s="41">
        <v>12</v>
      </c>
      <c r="D28" s="41"/>
      <c r="E28" s="41"/>
    </row>
    <row r="29" spans="1:5" x14ac:dyDescent="0.2">
      <c r="A29" s="41"/>
      <c r="B29" s="196" t="str">
        <f>Sprache!D227</f>
        <v>GK-Leichtbauwand 2-fach beplankt</v>
      </c>
      <c r="C29" s="41">
        <v>9</v>
      </c>
      <c r="D29" s="41"/>
      <c r="E29" s="41"/>
    </row>
    <row r="30" spans="1:5" x14ac:dyDescent="0.2">
      <c r="A30" s="41"/>
      <c r="B30" s="196" t="str">
        <f>Sprache!D228</f>
        <v>GK-Leichtbauwand 1-fach beplankt</v>
      </c>
      <c r="C30" s="41">
        <v>5</v>
      </c>
      <c r="D30" s="41"/>
      <c r="E30" s="41"/>
    </row>
    <row r="31" spans="1:5" x14ac:dyDescent="0.2">
      <c r="A31" s="41"/>
      <c r="B31" s="196" t="str">
        <f>Sprache!D229</f>
        <v>Mauerwerk 12-18cm verputzt</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AW</v>
      </c>
      <c r="B42" s="196" t="str">
        <f>Sprache!D232</f>
        <v>raumseitig Beton 20cm, verputzt</v>
      </c>
      <c r="C42" s="41">
        <v>22</v>
      </c>
      <c r="D42" s="41"/>
      <c r="E42" s="41"/>
    </row>
    <row r="43" spans="1:5" x14ac:dyDescent="0.2">
      <c r="A43" s="41"/>
      <c r="B43" s="196" t="str">
        <f>Sprache!D233</f>
        <v>Holzständerwand</v>
      </c>
      <c r="C43" s="41">
        <v>8</v>
      </c>
      <c r="D43" s="41"/>
      <c r="E43" s="41"/>
    </row>
    <row r="44" spans="1:5" x14ac:dyDescent="0.2">
      <c r="A44" s="41"/>
      <c r="B44" s="196" t="str">
        <f>Sprache!D234</f>
        <v>Mauerwerk 12-18cm verputzt</v>
      </c>
      <c r="C44" s="41">
        <v>15</v>
      </c>
      <c r="D44" s="41"/>
      <c r="E44" s="41"/>
    </row>
    <row r="45" spans="1:5" x14ac:dyDescent="0.2">
      <c r="A45" s="41"/>
      <c r="B45" s="196" t="str">
        <f>Sprache!D235</f>
        <v>Innendämmung u. Vorsatzschale</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17522</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0</v>
      </c>
      <c r="N14" s="1"/>
      <c r="O14" s="1"/>
      <c r="P14" s="1"/>
      <c r="Q14" s="9"/>
      <c r="R14" s="1"/>
      <c r="S14" s="1"/>
      <c r="T14" s="1"/>
      <c r="U14" s="1"/>
      <c r="V14" s="1"/>
      <c r="W14" s="1"/>
    </row>
    <row r="15" spans="1:33" x14ac:dyDescent="0.2">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kument" ma:contentTypeID="0x0101009E233BE2E47C0444B50D92A7A1DFB052" ma:contentTypeVersion="5" ma:contentTypeDescription="Ein neues Dokument erstellen." ma:contentTypeScope="" ma:versionID="1ed1db1b8d7f248326ced516794dc0c3">
  <xsd:schema xmlns:xsd="http://www.w3.org/2001/XMLSchema" xmlns:xs="http://www.w3.org/2001/XMLSchema" xmlns:p="http://schemas.microsoft.com/office/2006/metadata/properties" xmlns:ns1="http://schemas.microsoft.com/sharepoint/v3" xmlns:ns3="b9bbc5c3-42c9-4c30-b7a3-3f0c5e2a5378" targetNamespace="http://schemas.microsoft.com/office/2006/metadata/properties" ma:root="true" ma:fieldsID="600d86bdf1e3b256b7ca240732f8cfdd" ns1:_="" ns3:_="">
    <xsd:import namespace="http://schemas.microsoft.com/sharepoint/v3"/>
    <xsd:import namespace="b9bbc5c3-42c9-4c30-b7a3-3f0c5e2a5378"/>
    <xsd:element name="properties">
      <xsd:complexType>
        <xsd:sequence>
          <xsd:element name="documentManagement">
            <xsd:complexType>
              <xsd:all>
                <xsd:element ref="ns1:Language" minOccurs="0"/>
                <xsd:element ref="ns3:Customer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Sprache" ma:default="DE" ma:format="Dropdown" ma:internalName="Language">
      <xsd:simpleType>
        <xsd:restriction base="dms:Choice">
          <xsd:enumeration value="DE"/>
          <xsd:enumeration value="RM"/>
          <xsd:enumeration value="IT"/>
          <xsd:enumeration value="EN"/>
        </xsd:restriction>
      </xsd:simpleType>
    </xsd:element>
  </xsd:schema>
  <xsd:schema xmlns:xsd="http://www.w3.org/2001/XMLSchema" xmlns:xs="http://www.w3.org/2001/XMLSchema" xmlns:dms="http://schemas.microsoft.com/office/2006/documentManagement/types" xmlns:pc="http://schemas.microsoft.com/office/infopath/2007/PartnerControls" targetNamespace="b9bbc5c3-42c9-4c30-b7a3-3f0c5e2a5378" elementFormDefault="qualified">
    <xsd:import namespace="http://schemas.microsoft.com/office/2006/documentManagement/types"/>
    <xsd:import namespace="http://schemas.microsoft.com/office/infopath/2007/PartnerControls"/>
    <xsd:element name="CustomerID" ma:index="12" nillable="true" ma:displayName="Benutzerdefinierte ID-Nummer" ma:description="Alfabetische ID zu Sortierzwecken - arbeiten Sie mit Lücken!&#10;0-9 vor A-Z - verwenden Sie min. 3-4 Zeichen/Ziffern&#10;Beispiel: 1000 A1000 B1000" ma:internalName="CustomerID">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ma:index="8" ma:displayName="Kommentare"/>
        <xsd:element name="keywords" minOccurs="0" maxOccurs="1" type="xsd:string" ma:index="10" ma:displayName="Schlüsselwörter"/>
        <xsd:element ref="dc:language" minOccurs="0" maxOccurs="1"/>
        <xsd:element name="category" minOccurs="0" maxOccurs="1" type="xsd:string" ma:index="9" ma:displayName="Kategorie"/>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IT</Language>
    <CustomerID xmlns="b9bbc5c3-42c9-4c30-b7a3-3f0c5e2a5378"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DF67D-F77A-46AA-B9BA-57EECFE3F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E26974-AEC6-4730-9B23-910D022D1041}"/>
</file>

<file path=customXml/itemProps3.xml><?xml version="1.0" encoding="utf-8"?>
<ds:datastoreItem xmlns:ds="http://schemas.openxmlformats.org/officeDocument/2006/customXml" ds:itemID="{A7454343-9173-48ED-984C-57EBF9CD8D61}"/>
</file>

<file path=customXml/itemProps4.xml><?xml version="1.0" encoding="utf-8"?>
<ds:datastoreItem xmlns:ds="http://schemas.openxmlformats.org/officeDocument/2006/customXml" ds:itemID="{7EBBE18C-6EF4-44D8-85B8-78370016184D}"/>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Verifica della protezione termica estiva</dc:title>
  <dc:creator>Dietrich Christian</dc:creator>
  <cp:keywords/>
  <dc:description/>
  <cp:lastModifiedBy>Foppa Laura</cp:lastModifiedBy>
  <cp:revision>6</cp:revision>
  <cp:lastPrinted>2019-11-03T13:27:24Z</cp:lastPrinted>
  <dcterms:created xsi:type="dcterms:W3CDTF">2017-07-12T11:44:57Z</dcterms:created>
  <dcterms:modified xsi:type="dcterms:W3CDTF">2023-09-01T07:21:14Z</dcterms:modified>
  <cp:category>Isolamento termico degli edifici</cp:category>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0x0101009E233BE2E47C0444B50D92A7A1DFB052</vt:lpwstr>
  </property>
  <property fmtid="{D5CDD505-2E9C-101B-9397-08002B2CF9AE}" pid="3" name="MediaServiceImageTags">
    <vt:lpwstr/>
  </property>
  <property fmtid="{D5CDD505-2E9C-101B-9397-08002B2CF9AE}" pid="4" name="_dlc_DocIdItemGuid">
    <vt:lpwstr>360c48b5-89f6-480b-9acc-cb088bb7437c</vt:lpwstr>
  </property>
</Properties>
</file>