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9040" windowHeight="15840"/>
  </bookViews>
  <sheets>
    <sheet name="Elenco particelle azzonamenti" sheetId="1" r:id="rId1"/>
    <sheet name="Spiegazioni relative all'elenco" sheetId="3" r:id="rId2"/>
  </sheets>
  <calcPr calcId="162913"/>
</workbook>
</file>

<file path=xl/calcChain.xml><?xml version="1.0" encoding="utf-8"?>
<calcChain xmlns="http://schemas.openxmlformats.org/spreadsheetml/2006/main">
  <c r="H46" i="3" l="1"/>
  <c r="I46" i="3" s="1"/>
  <c r="L46" i="3" s="1"/>
  <c r="H45" i="3"/>
  <c r="I45" i="3" s="1"/>
  <c r="L45" i="3" s="1"/>
  <c r="H44" i="3"/>
  <c r="I44" i="3" s="1"/>
  <c r="L44" i="3" s="1"/>
  <c r="H43" i="3"/>
  <c r="I43" i="3" s="1"/>
  <c r="L43" i="3" s="1"/>
  <c r="H42" i="3"/>
  <c r="I42" i="3" s="1"/>
  <c r="L42" i="3" s="1"/>
  <c r="H41" i="3"/>
  <c r="I41" i="3" s="1"/>
  <c r="L41" i="3" s="1"/>
  <c r="H40" i="3"/>
  <c r="I40" i="3" s="1"/>
  <c r="L40" i="3" s="1"/>
  <c r="H39" i="3"/>
  <c r="I39" i="3" s="1"/>
  <c r="L39" i="3" s="1"/>
  <c r="H38" i="3"/>
  <c r="I38" i="3" s="1"/>
  <c r="L38" i="3" s="1"/>
  <c r="H37" i="3"/>
  <c r="I37" i="3" s="1"/>
  <c r="L37" i="3" s="1"/>
  <c r="H36" i="3"/>
  <c r="I36" i="3" s="1"/>
  <c r="L36" i="3" s="1"/>
  <c r="H35" i="3"/>
  <c r="I35" i="3" s="1"/>
  <c r="L35" i="3" s="1"/>
  <c r="H34" i="3"/>
  <c r="I34" i="3" s="1"/>
  <c r="L34" i="3" s="1"/>
  <c r="H33" i="3"/>
  <c r="I33" i="3" s="1"/>
  <c r="L33" i="3" s="1"/>
  <c r="H32" i="3"/>
  <c r="I32" i="3" s="1"/>
  <c r="L32" i="3" s="1"/>
  <c r="I31" i="3"/>
  <c r="L31" i="3" s="1"/>
  <c r="H31" i="3"/>
  <c r="H30" i="3"/>
  <c r="I30" i="3" s="1"/>
  <c r="L30" i="3" s="1"/>
  <c r="H29" i="3"/>
  <c r="I29" i="3" s="1"/>
  <c r="L29" i="3" s="1"/>
  <c r="H28" i="3"/>
  <c r="I28" i="3" s="1"/>
  <c r="L28" i="3" s="1"/>
  <c r="H27" i="3"/>
  <c r="I27" i="3" s="1"/>
  <c r="L27" i="3" s="1"/>
  <c r="H26" i="3"/>
  <c r="I26" i="3" s="1"/>
  <c r="L26" i="3" s="1"/>
  <c r="I25" i="3"/>
  <c r="L25" i="3" s="1"/>
  <c r="H25" i="3"/>
  <c r="H24" i="3"/>
  <c r="I24" i="3" s="1"/>
  <c r="L24" i="3" s="1"/>
  <c r="H23" i="3"/>
  <c r="I23" i="3" s="1"/>
  <c r="L23" i="3" s="1"/>
  <c r="I22" i="3"/>
  <c r="L22" i="3" s="1"/>
  <c r="H22" i="3"/>
  <c r="H21" i="3"/>
  <c r="I21" i="3" s="1"/>
  <c r="L21" i="3" s="1"/>
  <c r="H20" i="3"/>
  <c r="I20" i="3" s="1"/>
  <c r="L20" i="3" s="1"/>
  <c r="H19" i="3"/>
  <c r="I19" i="3" s="1"/>
  <c r="L19" i="3" s="1"/>
  <c r="H18" i="3"/>
  <c r="I18" i="3" s="1"/>
  <c r="L18" i="3" s="1"/>
  <c r="H17" i="3"/>
  <c r="I17" i="3" s="1"/>
  <c r="L17" i="3" s="1"/>
  <c r="H16" i="3"/>
  <c r="I16" i="3" s="1"/>
  <c r="L16" i="3" s="1"/>
  <c r="H15" i="3"/>
  <c r="I15" i="3" s="1"/>
  <c r="L15" i="3" s="1"/>
  <c r="H14" i="3"/>
  <c r="I14" i="3" s="1"/>
  <c r="M22" i="3" l="1"/>
  <c r="N22" i="3" s="1"/>
  <c r="O22" i="3" s="1"/>
  <c r="M41" i="3"/>
  <c r="N41" i="3" s="1"/>
  <c r="O41" i="3" s="1"/>
  <c r="I49" i="3"/>
  <c r="L14" i="3"/>
  <c r="M20" i="3"/>
  <c r="N20" i="3" s="1"/>
  <c r="O20" i="3" s="1"/>
  <c r="M21" i="3"/>
  <c r="N21" i="3" s="1"/>
  <c r="O21" i="3" s="1"/>
  <c r="O15" i="3"/>
  <c r="M15" i="3"/>
  <c r="N15" i="3" s="1"/>
  <c r="M30" i="3"/>
  <c r="N30" i="3" s="1"/>
  <c r="O30" i="3" s="1"/>
  <c r="M39" i="3"/>
  <c r="N39" i="3" s="1"/>
  <c r="O39" i="3" s="1"/>
  <c r="M17" i="3"/>
  <c r="N17" i="3" s="1"/>
  <c r="O17" i="3" s="1"/>
  <c r="M29" i="3"/>
  <c r="N29" i="3" s="1"/>
  <c r="O29" i="3" s="1"/>
  <c r="M19" i="3"/>
  <c r="N19" i="3" s="1"/>
  <c r="O19" i="3" s="1"/>
  <c r="L49" i="3" l="1"/>
  <c r="K4" i="3" s="1"/>
  <c r="M14" i="3"/>
  <c r="H46" i="1"/>
  <c r="I46" i="1" s="1"/>
  <c r="L46" i="1" s="1"/>
  <c r="H45" i="1"/>
  <c r="I45" i="1" s="1"/>
  <c r="L45" i="1" s="1"/>
  <c r="H44" i="1"/>
  <c r="I44" i="1" s="1"/>
  <c r="L44" i="1" s="1"/>
  <c r="H43" i="1"/>
  <c r="I43" i="1" s="1"/>
  <c r="L43" i="1" s="1"/>
  <c r="H33" i="1"/>
  <c r="I33" i="1" s="1"/>
  <c r="L33" i="1" s="1"/>
  <c r="H34" i="1"/>
  <c r="I34" i="1" s="1"/>
  <c r="L34" i="1" s="1"/>
  <c r="H35" i="1"/>
  <c r="I35" i="1" s="1"/>
  <c r="L35" i="1" s="1"/>
  <c r="H36" i="1"/>
  <c r="I36" i="1" s="1"/>
  <c r="L36" i="1" s="1"/>
  <c r="H37" i="1"/>
  <c r="I37" i="1" s="1"/>
  <c r="L37" i="1" s="1"/>
  <c r="H38" i="1"/>
  <c r="I38" i="1" s="1"/>
  <c r="L38" i="1" s="1"/>
  <c r="H39" i="1"/>
  <c r="H40" i="1"/>
  <c r="I40" i="1" s="1"/>
  <c r="L40" i="1" s="1"/>
  <c r="H41" i="1"/>
  <c r="I41" i="1" s="1"/>
  <c r="L41" i="1" s="1"/>
  <c r="M41" i="1" s="1"/>
  <c r="N41" i="1" s="1"/>
  <c r="O41" i="1" s="1"/>
  <c r="H42" i="1"/>
  <c r="I42" i="1" s="1"/>
  <c r="L42" i="1" s="1"/>
  <c r="H32" i="1"/>
  <c r="I32" i="1" s="1"/>
  <c r="L32" i="1" s="1"/>
  <c r="H31" i="1"/>
  <c r="I31" i="1" s="1"/>
  <c r="L31" i="1" s="1"/>
  <c r="H14" i="1"/>
  <c r="I14" i="1" s="1"/>
  <c r="H30" i="1"/>
  <c r="I30" i="1" s="1"/>
  <c r="L30" i="1" s="1"/>
  <c r="H29" i="1"/>
  <c r="I29" i="1" s="1"/>
  <c r="L29" i="1" s="1"/>
  <c r="H28" i="1"/>
  <c r="I28" i="1" s="1"/>
  <c r="L28" i="1" s="1"/>
  <c r="H27" i="1"/>
  <c r="I27" i="1" s="1"/>
  <c r="L27" i="1" s="1"/>
  <c r="H26" i="1"/>
  <c r="I26" i="1" s="1"/>
  <c r="L26" i="1" s="1"/>
  <c r="H25" i="1"/>
  <c r="I25" i="1" s="1"/>
  <c r="L25" i="1" s="1"/>
  <c r="H24" i="1"/>
  <c r="I24" i="1" s="1"/>
  <c r="L24" i="1" s="1"/>
  <c r="H23" i="1"/>
  <c r="I23" i="1" s="1"/>
  <c r="L23" i="1" s="1"/>
  <c r="H22" i="1"/>
  <c r="I22" i="1" s="1"/>
  <c r="L22" i="1" s="1"/>
  <c r="H21" i="1"/>
  <c r="I39" i="1" l="1"/>
  <c r="L39" i="1" s="1"/>
  <c r="M39" i="1" s="1"/>
  <c r="N39" i="1" s="1"/>
  <c r="O39" i="1" s="1"/>
  <c r="M49" i="3"/>
  <c r="N14" i="3"/>
  <c r="L14" i="1"/>
  <c r="M14" i="1" s="1"/>
  <c r="I21" i="1"/>
  <c r="L21" i="1" s="1"/>
  <c r="M21" i="1" s="1"/>
  <c r="N21" i="1" s="1"/>
  <c r="O21" i="1" s="1"/>
  <c r="M29" i="1"/>
  <c r="N29" i="1" s="1"/>
  <c r="O29" i="1" s="1"/>
  <c r="M30" i="1"/>
  <c r="N30" i="1" s="1"/>
  <c r="O30" i="1" s="1"/>
  <c r="M22" i="1"/>
  <c r="N22" i="1" s="1"/>
  <c r="O22" i="1" s="1"/>
  <c r="H15" i="1"/>
  <c r="H16" i="1"/>
  <c r="I16" i="1" s="1"/>
  <c r="L16" i="1" s="1"/>
  <c r="H17" i="1"/>
  <c r="H18" i="1"/>
  <c r="I18" i="1" s="1"/>
  <c r="L18" i="1" s="1"/>
  <c r="H19" i="1"/>
  <c r="H20" i="1"/>
  <c r="N49" i="3" l="1"/>
  <c r="K5" i="3" s="1"/>
  <c r="O14" i="3"/>
  <c r="O49" i="3" s="1"/>
  <c r="K6" i="3" s="1"/>
  <c r="I20" i="1"/>
  <c r="L20" i="1" s="1"/>
  <c r="M20" i="1" s="1"/>
  <c r="I17" i="1"/>
  <c r="L17" i="1" s="1"/>
  <c r="M17" i="1" s="1"/>
  <c r="N17" i="1" s="1"/>
  <c r="O17" i="1" s="1"/>
  <c r="I19" i="1"/>
  <c r="L19" i="1" s="1"/>
  <c r="M19" i="1" s="1"/>
  <c r="N19" i="1" s="1"/>
  <c r="I15" i="1"/>
  <c r="L15" i="1" l="1"/>
  <c r="M15" i="1" s="1"/>
  <c r="N15" i="1" s="1"/>
  <c r="O15" i="1" s="1"/>
  <c r="I49" i="1"/>
  <c r="O19" i="1"/>
  <c r="N14" i="1"/>
  <c r="N20" i="1"/>
  <c r="O20" i="1" s="1"/>
  <c r="L49" i="1" l="1"/>
  <c r="K4" i="1" s="1"/>
  <c r="N49" i="1"/>
  <c r="K5" i="1" s="1"/>
  <c r="O14" i="1"/>
  <c r="O49" i="1" s="1"/>
  <c r="K6" i="1" s="1"/>
  <c r="M49" i="1"/>
</calcChain>
</file>

<file path=xl/sharedStrings.xml><?xml version="1.0" encoding="utf-8"?>
<sst xmlns="http://schemas.openxmlformats.org/spreadsheetml/2006/main" count="460" uniqueCount="101">
  <si>
    <t>Comune di […]</t>
  </si>
  <si>
    <t>Elenco particelle azzonamenti</t>
  </si>
  <si>
    <t>Tassa sul plusvalore e mobilitazione di terreni edificabili</t>
  </si>
  <si>
    <t>Totale tasse sul plusvalore:</t>
  </si>
  <si>
    <t>Tassa al Cantone (fondo cantonale)</t>
  </si>
  <si>
    <t>Importo rimanente nel fondo comunale</t>
  </si>
  <si>
    <t xml:space="preserve">Particella
</t>
  </si>
  <si>
    <t xml:space="preserve">Superficie complessiva particella 
</t>
  </si>
  <si>
    <t xml:space="preserve">Azzonamento </t>
  </si>
  <si>
    <t>Tassa sul plusvalore</t>
  </si>
  <si>
    <t>Disponibilità</t>
  </si>
  <si>
    <t>Obbligo di edificazione</t>
  </si>
  <si>
    <t>da zona</t>
  </si>
  <si>
    <t>a zona</t>
  </si>
  <si>
    <t xml:space="preserve">superficie azzonata
</t>
  </si>
  <si>
    <t>N.</t>
  </si>
  <si>
    <t>m2</t>
  </si>
  <si>
    <t>Sigla zona</t>
  </si>
  <si>
    <t>CHF/m2     --&gt;      CHF/m2</t>
  </si>
  <si>
    <t>Plusvalore aritm.</t>
  </si>
  <si>
    <t>Plusvalore def.</t>
  </si>
  <si>
    <t>Sì, no (destinazione d'uso)</t>
  </si>
  <si>
    <t>%</t>
  </si>
  <si>
    <t>Quota 75% del 30%</t>
  </si>
  <si>
    <t xml:space="preserve">Quota fondo cant. </t>
  </si>
  <si>
    <t xml:space="preserve">Quota fondo com. </t>
  </si>
  <si>
    <t>(in base al valore selez.)</t>
  </si>
  <si>
    <t>in anni</t>
  </si>
  <si>
    <t>Esempio di elenco</t>
  </si>
  <si>
    <t>AG</t>
  </si>
  <si>
    <t>R3</t>
  </si>
  <si>
    <t>Sì</t>
  </si>
  <si>
    <t>legislativa</t>
  </si>
  <si>
    <t>nessuna regolamentazione</t>
  </si>
  <si>
    <t>R4</t>
  </si>
  <si>
    <t>contrattuale</t>
  </si>
  <si>
    <t>ZEIP</t>
  </si>
  <si>
    <t>No (edificio scolastico)</t>
  </si>
  <si>
    <t>C</t>
  </si>
  <si>
    <t>V</t>
  </si>
  <si>
    <t xml:space="preserve">No </t>
  </si>
  <si>
    <t>A</t>
  </si>
  <si>
    <t>legislativa a tempo determinato</t>
  </si>
  <si>
    <t>Pianificazione di quartiere</t>
  </si>
  <si>
    <t>Z. cliniche</t>
  </si>
  <si>
    <t>contrattuale a tempo determinato</t>
  </si>
  <si>
    <t>Z. alberghi</t>
  </si>
  <si>
    <t>Pianificazione di area</t>
  </si>
  <si>
    <t>ATC</t>
  </si>
  <si>
    <t>No</t>
  </si>
  <si>
    <t>Sì (azzonamento complessivo &gt; CHF 20'000.--)</t>
  </si>
  <si>
    <t>Totale (arrotondato):</t>
  </si>
  <si>
    <t>Totale:</t>
  </si>
  <si>
    <t>Data: […]</t>
  </si>
  <si>
    <t>Abbreviazioni</t>
  </si>
  <si>
    <t>Nota relativa alla protezione dei dati</t>
  </si>
  <si>
    <t xml:space="preserve">- </t>
  </si>
  <si>
    <t>Numero (numero della particella)</t>
  </si>
  <si>
    <t>Per motivi legati alla protezione dei dati il presente documento non può essere pubblicato. La presa in visione di dati personali da parte di terzi è soggetta alla legge sul principio di trasparenza (legge sulla trasparenza, CSC 171.000).</t>
  </si>
  <si>
    <t>Metri quadrati (unità di misura)</t>
  </si>
  <si>
    <t>Sigla della zona</t>
  </si>
  <si>
    <t>-</t>
  </si>
  <si>
    <t>CHF</t>
  </si>
  <si>
    <t>Franchi svizzeri</t>
  </si>
  <si>
    <t>Aritm.</t>
  </si>
  <si>
    <t>Aritmetico</t>
  </si>
  <si>
    <t>Def.</t>
  </si>
  <si>
    <t>Definitivo</t>
  </si>
  <si>
    <t>Nota relativa alla correttezza delle indicazioni</t>
  </si>
  <si>
    <t>&gt; / &lt; / =</t>
  </si>
  <si>
    <t>maggiore di / inferiore a / uguale</t>
  </si>
  <si>
    <t>Consegnando l'elenco compilato il comune/il pianificatore competente conferma 
di non aver modificato le formule alla sua base e di aver inserito le indicazioni 
nell'elenco correttamente e in buona fede in base alle informazioni attuali a disposizione.</t>
  </si>
  <si>
    <t>Per cento</t>
  </si>
  <si>
    <t>cant. / com.</t>
  </si>
  <si>
    <t>Cantonale / comunale</t>
  </si>
  <si>
    <t>PA</t>
  </si>
  <si>
    <t>PQ</t>
  </si>
  <si>
    <t>LPTC</t>
  </si>
  <si>
    <t>Legge sulla pianificazione territoriale del Cantone dei Grigioni</t>
  </si>
  <si>
    <t>UVI</t>
  </si>
  <si>
    <t>Ufficio per le valutazioni immobiliari</t>
  </si>
  <si>
    <t>UST-GR</t>
  </si>
  <si>
    <t>Ufficio per lo sviluppo del territorio dei Grigioni</t>
  </si>
  <si>
    <t>Comune di […]</t>
  </si>
  <si>
    <t xml:space="preserve">Per motivi legati alla protezione dei dati il presente documento non può essere pubblicato. La presa in visione di dati personali da parte di terzi è soggetta alla legge sul principio di trasparenza (legge sulla trasparenza, CSC 171.000).
</t>
  </si>
  <si>
    <t xml:space="preserve">Superf. compl. particella 
</t>
  </si>
  <si>
    <t xml:space="preserve">superf. azzonata
</t>
  </si>
  <si>
    <t>Assegnazione utilizz.</t>
  </si>
  <si>
    <t>nessuna</t>
  </si>
  <si>
    <t>ricomposizione particellare</t>
  </si>
  <si>
    <t>rettifica dei confini</t>
  </si>
  <si>
    <t>pianificazione di quartiere</t>
  </si>
  <si>
    <t>pianificazione di area</t>
  </si>
  <si>
    <t>(in base al val. selez.)</t>
  </si>
  <si>
    <t>Sì (azzonamento compl. &gt; CHF 20'000.--)</t>
  </si>
  <si>
    <r>
      <rPr>
        <b/>
        <sz val="11"/>
        <color theme="1"/>
        <rFont val="Calibri"/>
        <family val="2"/>
        <scheme val="minor"/>
      </rPr>
      <t>Ammontare del plusvalore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0000"/>
        <rFont val="Calibri"/>
        <family val="2"/>
        <scheme val="minor"/>
      </rPr>
      <t>Calcolo del plusvalore sulla base delle differenze di prezzo dei terreni secondo la perizia di valutazione dell'UVI (nel quadro della procedura di esame preliminare e di partecipazione: inserire dei valori di stima approssimativi d'intesa con l'UVI)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 xml:space="preserve">1. Prezzo del terreno al m2 di zona non edificabile 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>2. Prezzo del terreno al m2 di zona edificabile</t>
    </r>
    <r>
      <rPr>
        <sz val="11"/>
        <color rgb="FF000000"/>
        <rFont val="Calibri"/>
        <family val="2"/>
        <scheme val="minor"/>
      </rPr>
      <t xml:space="preserve">(azzonamento)
</t>
    </r>
    <r>
      <rPr>
        <b/>
        <sz val="11"/>
        <color rgb="FF000000"/>
        <rFont val="Calibri"/>
        <family val="2"/>
        <scheme val="minor"/>
      </rPr>
      <t xml:space="preserve">3. Plusvalore aritmetico dovuto all'azzonamento </t>
    </r>
    <r>
      <rPr>
        <sz val="11"/>
        <color rgb="FF000000"/>
        <rFont val="Calibri"/>
        <family val="2"/>
        <scheme val="minor"/>
      </rPr>
      <t xml:space="preserve">(differenza prima/dopo)
</t>
    </r>
    <r>
      <rPr>
        <b/>
        <sz val="11"/>
        <color rgb="FF000000"/>
        <rFont val="Calibri"/>
        <family val="2"/>
        <scheme val="minor"/>
      </rPr>
      <t xml:space="preserve">4. Plusvalore definitivo --&gt; al netto degli importi passibili di riduzione: 
</t>
    </r>
    <r>
      <rPr>
        <sz val="11"/>
        <color rgb="FF000000"/>
        <rFont val="Calibri"/>
        <family val="2"/>
        <scheme val="minor"/>
      </rPr>
      <t xml:space="preserve">     a) per costruzioni sostitutive agricole, b) particolarità locali 
     considerate nella valutazione dell'UVI (ad es. siti contaminati - 
     vedi perizia UVI)</t>
    </r>
    <r>
      <rPr>
        <b/>
        <sz val="11"/>
        <color rgb="FF000000"/>
        <rFont val="Calibri"/>
        <family val="2"/>
        <scheme val="minor"/>
      </rPr>
      <t xml:space="preserve">
</t>
    </r>
    <r>
      <rPr>
        <sz val="11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Art. 19k cpv. 2 LPTC, art. 35h cpv. 1 OPTC, art. 35k cpv. 1 OPTC</t>
    </r>
  </si>
  <si>
    <r>
      <rPr>
        <b/>
        <sz val="11"/>
        <color theme="1"/>
        <rFont val="Calibri"/>
        <family val="2"/>
        <scheme val="minor"/>
      </rPr>
      <t>Assoggettamento alla tassa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0000"/>
        <rFont val="Calibri"/>
        <family val="2"/>
        <scheme val="minor"/>
      </rPr>
      <t xml:space="preserve">-  </t>
    </r>
    <r>
      <rPr>
        <b/>
        <sz val="11"/>
        <color rgb="FF000000"/>
        <rFont val="Calibri"/>
        <family val="2"/>
        <scheme val="minor"/>
      </rPr>
      <t>Sì</t>
    </r>
    <r>
      <rPr>
        <sz val="11"/>
        <color rgb="FF000000"/>
        <rFont val="Calibri"/>
        <family val="2"/>
        <scheme val="minor"/>
      </rPr>
      <t>, tassa sul plusvalore sull'intera particella</t>
    </r>
    <r>
      <rPr>
        <sz val="11"/>
        <color theme="1"/>
        <rFont val="Calibri"/>
        <family val="2"/>
        <scheme val="minor"/>
      </rPr>
      <t xml:space="preserve"> 
    </t>
    </r>
    <r>
      <rPr>
        <sz val="11"/>
        <color rgb="FF000000"/>
        <rFont val="Calibri"/>
        <family val="2"/>
        <scheme val="minor"/>
      </rPr>
      <t>&gt; CHF 20'000.--</t>
    </r>
    <r>
      <rPr>
        <sz val="11"/>
        <color theme="1"/>
        <rFont val="Calibri"/>
        <family val="2"/>
        <scheme val="minor"/>
      </rPr>
      <t xml:space="preserve"> 
</t>
    </r>
    <r>
      <rPr>
        <sz val="11"/>
        <color rgb="FF000000"/>
        <rFont val="Calibri"/>
        <family val="2"/>
        <scheme val="minor"/>
      </rPr>
      <t xml:space="preserve">-  </t>
    </r>
    <r>
      <rPr>
        <b/>
        <sz val="11"/>
        <color rgb="FF000000"/>
        <rFont val="Calibri"/>
        <family val="2"/>
        <scheme val="minor"/>
      </rPr>
      <t>No</t>
    </r>
    <r>
      <rPr>
        <sz val="11"/>
        <color rgb="FF000000"/>
        <rFont val="Calibri"/>
        <family val="2"/>
        <scheme val="minor"/>
      </rPr>
      <t xml:space="preserve"> (con indicazione della destinazione d'uso    
    della superficie/ del compito di diritto 
    pubblico)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0000"/>
        <rFont val="Calibri"/>
        <family val="2"/>
        <scheme val="minor"/>
      </rPr>
      <t xml:space="preserve">-  </t>
    </r>
    <r>
      <rPr>
        <b/>
        <sz val="11"/>
        <color rgb="FF000000"/>
        <rFont val="Calibri"/>
        <family val="2"/>
        <scheme val="minor"/>
      </rPr>
      <t>No</t>
    </r>
    <r>
      <rPr>
        <sz val="11"/>
        <color rgb="FF000000"/>
        <rFont val="Calibri"/>
        <family val="2"/>
        <scheme val="minor"/>
      </rPr>
      <t xml:space="preserve">, tassa sul plusvalore &lt; CHF 20'000.-- 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Art. 19i cpv. 1, 5 e 6 LPTC</t>
    </r>
  </si>
  <si>
    <r>
      <rPr>
        <b/>
        <sz val="11"/>
        <color theme="1"/>
        <rFont val="Calibri"/>
        <family val="2"/>
        <scheme val="minor"/>
      </rPr>
      <t>1. Ammontare dell'aliquota</t>
    </r>
    <r>
      <rPr>
        <sz val="11"/>
        <color theme="1"/>
        <rFont val="Calibri"/>
        <family val="2"/>
        <scheme val="minor"/>
      </rPr>
      <t xml:space="preserve">
     </t>
    </r>
    <r>
      <rPr>
        <b/>
        <sz val="11"/>
        <color theme="1"/>
        <rFont val="Calibri"/>
        <family val="2"/>
        <scheme val="minor"/>
      </rPr>
      <t>= 30%</t>
    </r>
    <r>
      <rPr>
        <sz val="11"/>
        <color rgb="FF000000"/>
        <rFont val="Calibri"/>
        <family val="2"/>
        <scheme val="minor"/>
      </rPr>
      <t xml:space="preserve"> /</t>
    </r>
    <r>
      <rPr>
        <b/>
        <sz val="11"/>
        <color rgb="FF000000"/>
        <rFont val="Calibri"/>
        <family val="2"/>
        <scheme val="minor"/>
      </rPr>
      <t xml:space="preserve"> &gt; 30% </t>
    </r>
    <r>
      <rPr>
        <sz val="11"/>
        <color rgb="FF000000"/>
        <rFont val="Calibri"/>
        <family val="2"/>
        <scheme val="minor"/>
      </rPr>
      <t>(fino max. 50%) /</t>
    </r>
    <r>
      <rPr>
        <b/>
        <sz val="11"/>
        <color rgb="FF000000"/>
        <rFont val="Calibri"/>
        <family val="2"/>
        <scheme val="minor"/>
      </rPr>
      <t xml:space="preserve">  &lt; 30% </t>
    </r>
    <r>
      <rPr>
        <sz val="11"/>
        <color rgb="FF000000"/>
        <rFont val="Calibri"/>
        <family val="2"/>
        <scheme val="minor"/>
      </rPr>
      <t>(fino al 20% se di particolare interesse pubblico)</t>
    </r>
    <r>
      <rPr>
        <sz val="11"/>
        <color theme="1"/>
        <rFont val="Calibri"/>
        <family val="2"/>
        <scheme val="minor"/>
      </rPr>
      <t xml:space="preserve"> 
</t>
    </r>
    <r>
      <rPr>
        <b/>
        <sz val="11"/>
        <color rgb="FF000000"/>
        <rFont val="Calibri"/>
        <family val="2"/>
        <scheme val="minor"/>
      </rPr>
      <t>2. Tassa sul plusvalore (ammontare della tassa) secondo il calcolo in base all'aliquota stabilita
3. Quota del 75% della tassa sul plusvalore pari al 30%</t>
    </r>
    <r>
      <rPr>
        <sz val="11"/>
        <color rgb="FF000000"/>
        <rFont val="Calibri"/>
        <family val="2"/>
        <scheme val="minor"/>
      </rPr>
      <t xml:space="preserve"> (conformemente art. 19p cpv. 2 LPTC)
</t>
    </r>
    <r>
      <rPr>
        <b/>
        <sz val="11"/>
        <color rgb="FF000000"/>
        <rFont val="Calibri"/>
        <family val="2"/>
        <scheme val="minor"/>
      </rPr>
      <t>4. Quota fondo cantonale</t>
    </r>
    <r>
      <rPr>
        <sz val="11"/>
        <color rgb="FF000000"/>
        <rFont val="Calibri"/>
        <family val="2"/>
        <scheme val="minor"/>
      </rPr>
      <t xml:space="preserve"> (75% del plusvalore pari al 30%; se il comune riduce l'aliquota &lt; 30% quota prop. 
     più elevata fino al 100% se aliquota è nell'intervallo 22,5% – 20%)
</t>
    </r>
    <r>
      <rPr>
        <b/>
        <sz val="11"/>
        <color rgb="FF000000"/>
        <rFont val="Calibri"/>
        <family val="2"/>
        <scheme val="minor"/>
      </rPr>
      <t>5. Quota fondo comunale</t>
    </r>
    <r>
      <rPr>
        <sz val="11"/>
        <color rgb="FF000000"/>
        <rFont val="Calibri"/>
        <family val="2"/>
        <scheme val="minor"/>
      </rPr>
      <t xml:space="preserve"> (importo rimanente)
Art. 19l cpv. 1-3 LPTC, art. 19p cpv. 2 LPTC, legge edilizia comunale</t>
    </r>
  </si>
  <si>
    <r>
      <rPr>
        <b/>
        <sz val="11"/>
        <color rgb="FF000000"/>
        <rFont val="Calibri"/>
        <family val="2"/>
        <scheme val="minor"/>
      </rPr>
      <t>La disponibilità viene disciplinata:</t>
    </r>
    <r>
      <rPr>
        <sz val="11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-  per legge
-  per contratto
-  per legge a tempo 
    determinato
-  per contratto a tempo 
    determinato
-  nessuna regolamentazione 
   (superficie di estensione 
    esigua)
Art. 19c LPTC, art. 19b LPTC,
art. 19h LPTC</t>
    </r>
  </si>
  <si>
    <r>
      <rPr>
        <b/>
        <sz val="11"/>
        <color theme="1"/>
        <rFont val="Calibri"/>
        <family val="2"/>
        <scheme val="minor"/>
      </rPr>
      <t xml:space="preserve">Termini
Indicazioni relative a: </t>
    </r>
    <r>
      <rPr>
        <sz val="10"/>
        <color rgb="FF000000"/>
        <rFont val="Calibri"/>
        <family val="2"/>
        <scheme val="minor"/>
      </rPr>
      <t xml:space="preserve">
-  Termine di edificazione
-  Durata dell'azzonamento 
   limitato nel tempo   
Art. 19b LPTC, art. 19c LPTC,
art. 19h LPTC</t>
    </r>
  </si>
  <si>
    <r>
      <rPr>
        <b/>
        <sz val="11"/>
        <color theme="1"/>
        <rFont val="Calibri"/>
        <family val="2"/>
        <scheme val="minor"/>
      </rPr>
      <t xml:space="preserve">Misure per ottimizzare l'utilizzazione delle zone edificabili:
</t>
    </r>
    <r>
      <rPr>
        <sz val="10"/>
        <color rgb="FF000000"/>
        <rFont val="Calibri"/>
        <family val="2"/>
        <scheme val="minor"/>
      </rPr>
      <t>-  nessuna 
-  pianificazione consecutiva (PA, PQ)
-  ricomposizione particellare 
-  rettifica dei confini
-  emanazione di ulteriori 
    prescrizioni
Art. 19a LPTC</t>
    </r>
    <r>
      <rPr>
        <sz val="11"/>
        <color rgb="FF000000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</si>
</sst>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CHF&quot;\ #,##0.00"/>
    <numFmt numFmtId="165" formatCode="0.0%"/>
  </numFmts>
  <fonts count="1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Dashed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Dashed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Dashed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mediumDashed">
        <color rgb="FFFF0000"/>
      </bottom>
      <diagonal/>
    </border>
    <border>
      <left style="medium">
        <color indexed="64"/>
      </left>
      <right style="mediumDashed">
        <color rgb="FFFF0000"/>
      </right>
      <top style="mediumDashed">
        <color rgb="FFFF0000"/>
      </top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thin">
        <color indexed="64"/>
      </bottom>
      <diagonal/>
    </border>
    <border>
      <left style="medium">
        <color rgb="FF00B050"/>
      </left>
      <right style="medium">
        <color rgb="FF00B050"/>
      </right>
      <top style="thin">
        <color indexed="64"/>
      </top>
      <bottom style="medium">
        <color rgb="FF00B05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0" fillId="0" borderId="0" xfId="0" applyFill="1" applyBorder="1"/>
    <xf numFmtId="49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6" fillId="0" borderId="0" xfId="0" applyFont="1"/>
    <xf numFmtId="49" fontId="0" fillId="0" borderId="0" xfId="0" applyNumberFormat="1" applyAlignment="1">
      <alignment horizontal="center"/>
    </xf>
    <xf numFmtId="49" fontId="0" fillId="0" borderId="0" xfId="0" applyNumberFormat="1" applyFill="1" applyBorder="1" applyAlignment="1">
      <alignment horizontal="center"/>
    </xf>
    <xf numFmtId="164" fontId="5" fillId="0" borderId="1" xfId="0" applyNumberFormat="1" applyFont="1" applyBorder="1" applyAlignment="1">
      <alignment horizontal="left"/>
    </xf>
    <xf numFmtId="1" fontId="8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0" fontId="0" fillId="0" borderId="0" xfId="0" applyNumberFormat="1"/>
    <xf numFmtId="10" fontId="3" fillId="2" borderId="8" xfId="0" applyNumberFormat="1" applyFont="1" applyFill="1" applyBorder="1" applyAlignment="1">
      <alignment horizontal="left"/>
    </xf>
    <xf numFmtId="10" fontId="3" fillId="2" borderId="3" xfId="0" applyNumberFormat="1" applyFont="1" applyFill="1" applyBorder="1" applyAlignment="1">
      <alignment horizontal="center" vertical="top" wrapText="1"/>
    </xf>
    <xf numFmtId="10" fontId="3" fillId="2" borderId="3" xfId="0" applyNumberFormat="1" applyFont="1" applyFill="1" applyBorder="1" applyAlignment="1">
      <alignment vertical="top" wrapText="1"/>
    </xf>
    <xf numFmtId="10" fontId="3" fillId="2" borderId="3" xfId="0" applyNumberFormat="1" applyFont="1" applyFill="1" applyBorder="1" applyAlignment="1">
      <alignment horizontal="left" vertical="top" wrapText="1"/>
    </xf>
    <xf numFmtId="10" fontId="3" fillId="2" borderId="3" xfId="0" applyNumberFormat="1" applyFont="1" applyFill="1" applyBorder="1" applyAlignment="1">
      <alignment horizontal="center" vertical="top"/>
    </xf>
    <xf numFmtId="10" fontId="3" fillId="2" borderId="1" xfId="0" applyNumberFormat="1" applyFont="1" applyFill="1" applyBorder="1" applyAlignment="1">
      <alignment horizontal="center" vertical="top" wrapText="1"/>
    </xf>
    <xf numFmtId="10" fontId="3" fillId="2" borderId="4" xfId="0" applyNumberFormat="1" applyFont="1" applyFill="1" applyBorder="1" applyAlignment="1">
      <alignment horizontal="center" vertical="top" wrapText="1"/>
    </xf>
    <xf numFmtId="9" fontId="0" fillId="0" borderId="0" xfId="0" applyNumberFormat="1"/>
    <xf numFmtId="165" fontId="0" fillId="0" borderId="0" xfId="0" applyNumberFormat="1"/>
    <xf numFmtId="165" fontId="5" fillId="0" borderId="6" xfId="0" applyNumberFormat="1" applyFont="1" applyBorder="1" applyAlignment="1">
      <alignment horizontal="center"/>
    </xf>
    <xf numFmtId="10" fontId="3" fillId="2" borderId="5" xfId="0" applyNumberFormat="1" applyFont="1" applyFill="1" applyBorder="1" applyAlignment="1">
      <alignment horizontal="center" vertical="top" wrapText="1"/>
    </xf>
    <xf numFmtId="165" fontId="8" fillId="0" borderId="6" xfId="0" applyNumberFormat="1" applyFont="1" applyBorder="1" applyAlignment="1">
      <alignment horizontal="left"/>
    </xf>
    <xf numFmtId="164" fontId="5" fillId="0" borderId="6" xfId="0" applyNumberFormat="1" applyFont="1" applyBorder="1" applyAlignment="1">
      <alignment horizontal="left"/>
    </xf>
    <xf numFmtId="164" fontId="5" fillId="0" borderId="4" xfId="0" applyNumberFormat="1" applyFont="1" applyBorder="1" applyAlignment="1">
      <alignment horizontal="left"/>
    </xf>
    <xf numFmtId="165" fontId="8" fillId="0" borderId="6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left"/>
    </xf>
    <xf numFmtId="165" fontId="8" fillId="0" borderId="6" xfId="0" applyNumberFormat="1" applyFont="1" applyBorder="1" applyAlignment="1">
      <alignment horizontal="left" wrapText="1"/>
    </xf>
    <xf numFmtId="165" fontId="5" fillId="0" borderId="6" xfId="0" applyNumberFormat="1" applyFont="1" applyBorder="1" applyAlignment="1">
      <alignment horizontal="left"/>
    </xf>
    <xf numFmtId="165" fontId="8" fillId="0" borderId="5" xfId="0" applyNumberFormat="1" applyFont="1" applyBorder="1" applyAlignment="1">
      <alignment horizontal="left" wrapText="1"/>
    </xf>
    <xf numFmtId="165" fontId="5" fillId="0" borderId="5" xfId="0" applyNumberFormat="1" applyFont="1" applyBorder="1" applyAlignment="1">
      <alignment horizontal="left"/>
    </xf>
    <xf numFmtId="164" fontId="8" fillId="0" borderId="4" xfId="0" applyNumberFormat="1" applyFont="1" applyBorder="1" applyAlignment="1">
      <alignment horizontal="left"/>
    </xf>
    <xf numFmtId="10" fontId="3" fillId="2" borderId="15" xfId="0" applyNumberFormat="1" applyFont="1" applyFill="1" applyBorder="1" applyAlignment="1">
      <alignment horizontal="center" vertical="top" wrapText="1"/>
    </xf>
    <xf numFmtId="165" fontId="5" fillId="3" borderId="16" xfId="0" applyNumberFormat="1" applyFont="1" applyFill="1" applyBorder="1" applyAlignment="1">
      <alignment horizontal="left" vertical="top"/>
    </xf>
    <xf numFmtId="165" fontId="8" fillId="0" borderId="16" xfId="0" applyNumberFormat="1" applyFont="1" applyBorder="1" applyAlignment="1">
      <alignment horizontal="left" wrapText="1"/>
    </xf>
    <xf numFmtId="165" fontId="5" fillId="0" borderId="16" xfId="0" applyNumberFormat="1" applyFont="1" applyBorder="1" applyAlignment="1">
      <alignment horizontal="left"/>
    </xf>
    <xf numFmtId="164" fontId="5" fillId="0" borderId="16" xfId="0" applyNumberFormat="1" applyFont="1" applyBorder="1" applyAlignment="1">
      <alignment horizontal="left"/>
    </xf>
    <xf numFmtId="164" fontId="8" fillId="0" borderId="16" xfId="0" applyNumberFormat="1" applyFont="1" applyBorder="1" applyAlignment="1">
      <alignment horizontal="left"/>
    </xf>
    <xf numFmtId="165" fontId="5" fillId="0" borderId="17" xfId="0" applyNumberFormat="1" applyFont="1" applyBorder="1" applyAlignment="1">
      <alignment horizontal="left"/>
    </xf>
    <xf numFmtId="164" fontId="5" fillId="0" borderId="17" xfId="0" applyNumberFormat="1" applyFont="1" applyBorder="1" applyAlignment="1">
      <alignment horizontal="left"/>
    </xf>
    <xf numFmtId="165" fontId="5" fillId="3" borderId="14" xfId="0" applyNumberFormat="1" applyFont="1" applyFill="1" applyBorder="1" applyAlignment="1">
      <alignment horizontal="left" vertical="top"/>
    </xf>
    <xf numFmtId="165" fontId="5" fillId="3" borderId="13" xfId="0" applyNumberFormat="1" applyFont="1" applyFill="1" applyBorder="1" applyAlignment="1">
      <alignment horizontal="left" vertical="top"/>
    </xf>
    <xf numFmtId="164" fontId="5" fillId="0" borderId="5" xfId="0" applyNumberFormat="1" applyFont="1" applyBorder="1" applyAlignment="1">
      <alignment horizontal="left"/>
    </xf>
    <xf numFmtId="165" fontId="5" fillId="3" borderId="14" xfId="0" applyNumberFormat="1" applyFont="1" applyFill="1" applyBorder="1" applyAlignment="1">
      <alignment horizontal="center" vertical="top"/>
    </xf>
    <xf numFmtId="10" fontId="3" fillId="2" borderId="8" xfId="0" applyNumberFormat="1" applyFont="1" applyFill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0" fontId="7" fillId="0" borderId="0" xfId="0" applyFont="1" applyBorder="1" applyAlignment="1"/>
    <xf numFmtId="10" fontId="3" fillId="2" borderId="3" xfId="0" applyNumberFormat="1" applyFont="1" applyFill="1" applyBorder="1" applyAlignment="1">
      <alignment horizontal="center" vertical="top" wrapText="1"/>
    </xf>
    <xf numFmtId="10" fontId="3" fillId="2" borderId="4" xfId="0" applyNumberFormat="1" applyFont="1" applyFill="1" applyBorder="1" applyAlignment="1">
      <alignment horizontal="center" vertical="top" wrapText="1"/>
    </xf>
    <xf numFmtId="10" fontId="3" fillId="2" borderId="5" xfId="0" applyNumberFormat="1" applyFont="1" applyFill="1" applyBorder="1" applyAlignment="1">
      <alignment horizontal="center" vertical="top" wrapText="1"/>
    </xf>
    <xf numFmtId="10" fontId="3" fillId="2" borderId="13" xfId="0" applyNumberFormat="1" applyFont="1" applyFill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left"/>
    </xf>
    <xf numFmtId="49" fontId="5" fillId="0" borderId="4" xfId="0" applyNumberFormat="1" applyFont="1" applyBorder="1" applyAlignment="1">
      <alignment horizontal="center"/>
    </xf>
    <xf numFmtId="165" fontId="5" fillId="0" borderId="2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left"/>
    </xf>
    <xf numFmtId="164" fontId="5" fillId="0" borderId="9" xfId="0" applyNumberFormat="1" applyFont="1" applyBorder="1" applyAlignment="1">
      <alignment horizontal="left"/>
    </xf>
    <xf numFmtId="164" fontId="5" fillId="0" borderId="23" xfId="0" applyNumberFormat="1" applyFont="1" applyBorder="1" applyAlignment="1">
      <alignment horizontal="left"/>
    </xf>
    <xf numFmtId="165" fontId="5" fillId="0" borderId="14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left"/>
    </xf>
    <xf numFmtId="164" fontId="5" fillId="0" borderId="24" xfId="0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left"/>
    </xf>
    <xf numFmtId="1" fontId="5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64" fontId="5" fillId="0" borderId="26" xfId="0" applyNumberFormat="1" applyFont="1" applyBorder="1" applyAlignment="1">
      <alignment horizontal="left"/>
    </xf>
    <xf numFmtId="164" fontId="5" fillId="0" borderId="27" xfId="0" applyNumberFormat="1" applyFont="1" applyBorder="1" applyAlignment="1">
      <alignment horizontal="left"/>
    </xf>
    <xf numFmtId="164" fontId="5" fillId="0" borderId="28" xfId="0" applyNumberFormat="1" applyFont="1" applyBorder="1" applyAlignment="1">
      <alignment horizontal="left"/>
    </xf>
    <xf numFmtId="164" fontId="5" fillId="0" borderId="29" xfId="0" applyNumberFormat="1" applyFont="1" applyBorder="1" applyAlignment="1">
      <alignment horizontal="left"/>
    </xf>
    <xf numFmtId="164" fontId="5" fillId="0" borderId="30" xfId="0" applyNumberFormat="1" applyFont="1" applyBorder="1" applyAlignment="1">
      <alignment horizontal="left"/>
    </xf>
    <xf numFmtId="49" fontId="5" fillId="0" borderId="31" xfId="0" applyNumberFormat="1" applyFont="1" applyBorder="1" applyAlignment="1">
      <alignment horizontal="center"/>
    </xf>
    <xf numFmtId="165" fontId="5" fillId="0" borderId="32" xfId="0" applyNumberFormat="1" applyFont="1" applyBorder="1" applyAlignment="1">
      <alignment horizontal="center"/>
    </xf>
    <xf numFmtId="164" fontId="5" fillId="0" borderId="33" xfId="0" applyNumberFormat="1" applyFont="1" applyBorder="1" applyAlignment="1">
      <alignment horizontal="left"/>
    </xf>
    <xf numFmtId="49" fontId="5" fillId="0" borderId="34" xfId="0" applyNumberFormat="1" applyFont="1" applyBorder="1" applyAlignment="1">
      <alignment horizontal="center"/>
    </xf>
    <xf numFmtId="165" fontId="5" fillId="0" borderId="35" xfId="0" applyNumberFormat="1" applyFont="1" applyBorder="1" applyAlignment="1">
      <alignment horizontal="center"/>
    </xf>
    <xf numFmtId="1" fontId="5" fillId="0" borderId="31" xfId="0" applyNumberFormat="1" applyFont="1" applyBorder="1" applyAlignment="1">
      <alignment horizontal="center"/>
    </xf>
    <xf numFmtId="1" fontId="5" fillId="0" borderId="36" xfId="0" applyNumberFormat="1" applyFont="1" applyBorder="1" applyAlignment="1">
      <alignment horizontal="center"/>
    </xf>
    <xf numFmtId="1" fontId="5" fillId="0" borderId="34" xfId="0" applyNumberFormat="1" applyFont="1" applyBorder="1" applyAlignment="1">
      <alignment horizontal="center"/>
    </xf>
    <xf numFmtId="1" fontId="5" fillId="0" borderId="37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left"/>
    </xf>
    <xf numFmtId="1" fontId="10" fillId="0" borderId="3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10" fillId="0" borderId="36" xfId="0" applyNumberFormat="1" applyFont="1" applyBorder="1" applyAlignment="1">
      <alignment horizontal="center"/>
    </xf>
    <xf numFmtId="164" fontId="9" fillId="0" borderId="26" xfId="0" applyNumberFormat="1" applyFont="1" applyBorder="1" applyAlignment="1">
      <alignment horizontal="left"/>
    </xf>
    <xf numFmtId="164" fontId="9" fillId="0" borderId="28" xfId="0" applyNumberFormat="1" applyFont="1" applyBorder="1" applyAlignment="1">
      <alignment horizontal="left"/>
    </xf>
    <xf numFmtId="10" fontId="3" fillId="2" borderId="3" xfId="0" applyNumberFormat="1" applyFont="1" applyFill="1" applyBorder="1" applyAlignment="1">
      <alignment horizontal="center" vertical="top" wrapText="1"/>
    </xf>
    <xf numFmtId="1" fontId="5" fillId="0" borderId="4" xfId="0" applyNumberFormat="1" applyFont="1" applyBorder="1" applyAlignment="1">
      <alignment horizontal="center"/>
    </xf>
    <xf numFmtId="164" fontId="5" fillId="0" borderId="39" xfId="0" applyNumberFormat="1" applyFont="1" applyBorder="1" applyAlignment="1">
      <alignment horizontal="left"/>
    </xf>
    <xf numFmtId="49" fontId="5" fillId="0" borderId="40" xfId="0" applyNumberFormat="1" applyFont="1" applyBorder="1" applyAlignment="1">
      <alignment horizontal="center"/>
    </xf>
    <xf numFmtId="164" fontId="5" fillId="0" borderId="41" xfId="0" applyNumberFormat="1" applyFont="1" applyBorder="1" applyAlignment="1">
      <alignment horizontal="left"/>
    </xf>
    <xf numFmtId="164" fontId="5" fillId="0" borderId="42" xfId="0" applyNumberFormat="1" applyFont="1" applyBorder="1" applyAlignment="1">
      <alignment horizontal="left"/>
    </xf>
    <xf numFmtId="164" fontId="5" fillId="0" borderId="43" xfId="0" applyNumberFormat="1" applyFont="1" applyBorder="1" applyAlignment="1">
      <alignment horizontal="left"/>
    </xf>
    <xf numFmtId="165" fontId="5" fillId="0" borderId="44" xfId="0" applyNumberFormat="1" applyFont="1" applyBorder="1" applyAlignment="1">
      <alignment horizontal="center"/>
    </xf>
    <xf numFmtId="164" fontId="5" fillId="0" borderId="44" xfId="0" applyNumberFormat="1" applyFont="1" applyBorder="1" applyAlignment="1">
      <alignment horizontal="left"/>
    </xf>
    <xf numFmtId="164" fontId="5" fillId="0" borderId="45" xfId="0" applyNumberFormat="1" applyFont="1" applyBorder="1" applyAlignment="1">
      <alignment horizontal="left"/>
    </xf>
    <xf numFmtId="164" fontId="5" fillId="0" borderId="46" xfId="0" applyNumberFormat="1" applyFont="1" applyBorder="1" applyAlignment="1">
      <alignment horizontal="left"/>
    </xf>
    <xf numFmtId="164" fontId="5" fillId="0" borderId="47" xfId="0" applyNumberFormat="1" applyFont="1" applyBorder="1" applyAlignment="1">
      <alignment horizontal="left"/>
    </xf>
    <xf numFmtId="10" fontId="3" fillId="2" borderId="14" xfId="0" applyNumberFormat="1" applyFont="1" applyFill="1" applyBorder="1" applyAlignment="1">
      <alignment horizontal="center" vertical="top" wrapText="1"/>
    </xf>
    <xf numFmtId="10" fontId="3" fillId="2" borderId="48" xfId="0" applyNumberFormat="1" applyFont="1" applyFill="1" applyBorder="1" applyAlignment="1">
      <alignment horizontal="center" vertical="top" wrapText="1"/>
    </xf>
    <xf numFmtId="165" fontId="5" fillId="3" borderId="24" xfId="0" applyNumberFormat="1" applyFont="1" applyFill="1" applyBorder="1" applyAlignment="1">
      <alignment horizontal="left" vertical="top"/>
    </xf>
    <xf numFmtId="165" fontId="5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left"/>
    </xf>
    <xf numFmtId="165" fontId="5" fillId="0" borderId="22" xfId="0" applyNumberFormat="1" applyFont="1" applyBorder="1" applyAlignment="1">
      <alignment horizontal="left"/>
    </xf>
    <xf numFmtId="165" fontId="5" fillId="0" borderId="14" xfId="0" applyNumberFormat="1" applyFont="1" applyBorder="1" applyAlignment="1">
      <alignment horizontal="left"/>
    </xf>
    <xf numFmtId="165" fontId="8" fillId="0" borderId="49" xfId="0" applyNumberFormat="1" applyFont="1" applyBorder="1" applyAlignment="1">
      <alignment horizontal="left"/>
    </xf>
    <xf numFmtId="165" fontId="5" fillId="0" borderId="23" xfId="0" applyNumberFormat="1" applyFont="1" applyBorder="1" applyAlignment="1">
      <alignment horizontal="left"/>
    </xf>
    <xf numFmtId="165" fontId="5" fillId="0" borderId="51" xfId="0" applyNumberFormat="1" applyFont="1" applyBorder="1" applyAlignment="1">
      <alignment horizontal="left"/>
    </xf>
    <xf numFmtId="164" fontId="8" fillId="0" borderId="49" xfId="0" applyNumberFormat="1" applyFont="1" applyBorder="1" applyAlignment="1">
      <alignment horizontal="left"/>
    </xf>
    <xf numFmtId="164" fontId="5" fillId="0" borderId="51" xfId="0" applyNumberFormat="1" applyFont="1" applyBorder="1" applyAlignment="1">
      <alignment horizontal="left"/>
    </xf>
    <xf numFmtId="164" fontId="5" fillId="0" borderId="22" xfId="0" applyNumberFormat="1" applyFont="1" applyBorder="1" applyAlignment="1">
      <alignment horizontal="left"/>
    </xf>
    <xf numFmtId="49" fontId="5" fillId="0" borderId="7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165" fontId="11" fillId="0" borderId="25" xfId="0" applyNumberFormat="1" applyFont="1" applyBorder="1" applyAlignment="1">
      <alignment horizontal="center"/>
    </xf>
    <xf numFmtId="165" fontId="11" fillId="0" borderId="18" xfId="0" applyNumberFormat="1" applyFont="1" applyBorder="1" applyAlignment="1">
      <alignment horizontal="center"/>
    </xf>
    <xf numFmtId="164" fontId="11" fillId="0" borderId="38" xfId="0" applyNumberFormat="1" applyFont="1" applyBorder="1" applyAlignment="1">
      <alignment horizontal="left"/>
    </xf>
    <xf numFmtId="164" fontId="11" fillId="0" borderId="39" xfId="0" applyNumberFormat="1" applyFont="1" applyBorder="1" applyAlignment="1">
      <alignment horizontal="left"/>
    </xf>
    <xf numFmtId="164" fontId="11" fillId="0" borderId="50" xfId="0" applyNumberFormat="1" applyFont="1" applyBorder="1" applyAlignment="1">
      <alignment horizontal="left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8" fillId="0" borderId="3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3" fillId="2" borderId="10" xfId="0" applyNumberFormat="1" applyFont="1" applyFill="1" applyBorder="1" applyAlignment="1">
      <alignment horizontal="left"/>
    </xf>
    <xf numFmtId="10" fontId="3" fillId="2" borderId="12" xfId="0" applyNumberFormat="1" applyFont="1" applyFill="1" applyBorder="1" applyAlignment="1">
      <alignment horizontal="left"/>
    </xf>
    <xf numFmtId="10" fontId="12" fillId="2" borderId="7" xfId="0" applyNumberFormat="1" applyFont="1" applyFill="1" applyBorder="1" applyAlignment="1">
      <alignment horizontal="left" vertical="top" wrapText="1"/>
    </xf>
    <xf numFmtId="10" fontId="4" fillId="2" borderId="14" xfId="0" applyNumberFormat="1" applyFont="1" applyFill="1" applyBorder="1" applyAlignment="1">
      <alignment horizontal="left" vertical="top" wrapText="1"/>
    </xf>
    <xf numFmtId="49" fontId="5" fillId="3" borderId="5" xfId="0" applyNumberFormat="1" applyFont="1" applyFill="1" applyBorder="1" applyAlignment="1">
      <alignment horizontal="center" vertical="top" wrapText="1"/>
    </xf>
    <xf numFmtId="49" fontId="5" fillId="3" borderId="6" xfId="0" applyNumberFormat="1" applyFont="1" applyFill="1" applyBorder="1" applyAlignment="1">
      <alignment horizontal="center" vertical="top" wrapText="1"/>
    </xf>
    <xf numFmtId="10" fontId="3" fillId="2" borderId="2" xfId="0" applyNumberFormat="1" applyFont="1" applyFill="1" applyBorder="1" applyAlignment="1">
      <alignment vertical="top" wrapText="1"/>
    </xf>
    <xf numFmtId="10" fontId="3" fillId="2" borderId="3" xfId="0" applyNumberFormat="1" applyFont="1" applyFill="1" applyBorder="1" applyAlignment="1">
      <alignment vertical="top"/>
    </xf>
    <xf numFmtId="10" fontId="3" fillId="2" borderId="9" xfId="0" applyNumberFormat="1" applyFont="1" applyFill="1" applyBorder="1" applyAlignment="1">
      <alignment horizontal="center" vertical="top" wrapText="1"/>
    </xf>
    <xf numFmtId="10" fontId="3" fillId="2" borderId="3" xfId="0" applyNumberFormat="1" applyFont="1" applyFill="1" applyBorder="1" applyAlignment="1">
      <alignment horizontal="center" vertical="top" wrapText="1"/>
    </xf>
    <xf numFmtId="10" fontId="3" fillId="2" borderId="10" xfId="0" applyNumberFormat="1" applyFont="1" applyFill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0" borderId="12" xfId="0" applyNumberFormat="1" applyFont="1" applyBorder="1" applyAlignment="1">
      <alignment horizontal="center"/>
    </xf>
    <xf numFmtId="10" fontId="3" fillId="2" borderId="0" xfId="0" applyNumberFormat="1" applyFont="1" applyFill="1" applyBorder="1" applyAlignment="1">
      <alignment horizontal="left" vertical="top" wrapText="1"/>
    </xf>
    <xf numFmtId="10" fontId="3" fillId="2" borderId="18" xfId="0" applyNumberFormat="1" applyFont="1" applyFill="1" applyBorder="1" applyAlignment="1">
      <alignment horizontal="left" vertical="top" wrapText="1"/>
    </xf>
    <xf numFmtId="10" fontId="3" fillId="2" borderId="11" xfId="0" applyNumberFormat="1" applyFont="1" applyFill="1" applyBorder="1" applyAlignment="1">
      <alignment horizontal="center"/>
    </xf>
    <xf numFmtId="10" fontId="3" fillId="2" borderId="12" xfId="0" applyNumberFormat="1" applyFont="1" applyFill="1" applyBorder="1" applyAlignment="1">
      <alignment horizontal="center"/>
    </xf>
    <xf numFmtId="10" fontId="3" fillId="2" borderId="4" xfId="0" applyNumberFormat="1" applyFont="1" applyFill="1" applyBorder="1" applyAlignment="1">
      <alignment horizontal="center" vertical="top" wrapText="1"/>
    </xf>
    <xf numFmtId="10" fontId="3" fillId="2" borderId="5" xfId="0" applyNumberFormat="1" applyFont="1" applyFill="1" applyBorder="1" applyAlignment="1">
      <alignment horizontal="center" vertical="top" wrapText="1"/>
    </xf>
    <xf numFmtId="10" fontId="3" fillId="2" borderId="6" xfId="0" applyNumberFormat="1" applyFont="1" applyFill="1" applyBorder="1" applyAlignment="1">
      <alignment horizontal="center" vertical="top" wrapText="1"/>
    </xf>
    <xf numFmtId="10" fontId="3" fillId="2" borderId="19" xfId="0" applyNumberFormat="1" applyFont="1" applyFill="1" applyBorder="1" applyAlignment="1">
      <alignment horizontal="left" vertical="top" wrapText="1"/>
    </xf>
    <xf numFmtId="10" fontId="3" fillId="2" borderId="20" xfId="0" applyNumberFormat="1" applyFont="1" applyFill="1" applyBorder="1" applyAlignment="1">
      <alignment horizontal="left" vertical="top" wrapText="1"/>
    </xf>
    <xf numFmtId="10" fontId="3" fillId="2" borderId="21" xfId="0" applyNumberFormat="1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80431</xdr:colOff>
      <xdr:row>1</xdr:row>
      <xdr:rowOff>136077</xdr:rowOff>
    </xdr:from>
    <xdr:to>
      <xdr:col>18</xdr:col>
      <xdr:colOff>1741714</xdr:colOff>
      <xdr:row>7</xdr:row>
      <xdr:rowOff>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6726502" y="399148"/>
          <a:ext cx="4926998" cy="1115786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/>
            <a:t>Riporto dei totali </a:t>
          </a:r>
          <a:r>
            <a:rPr lang="it-CH" sz="1100" b="0"/>
            <a:t>(</a:t>
          </a:r>
          <a:r>
            <a:rPr lang="it-CH" sz="1100" b="1"/>
            <a:t>formula: =... </a:t>
          </a:r>
          <a:r>
            <a:rPr lang="it-CH" sz="1100" b="0"/>
            <a:t>relativa cella)</a:t>
          </a:r>
        </a:p>
        <a:p>
          <a:endParaRPr/>
        </a:p>
        <a:p>
          <a:r>
            <a:rPr lang="it-CH" sz="1100"/>
            <a:t>Totale tassa sul plusvalore: colonna L, nell'</a:t>
          </a:r>
          <a:r>
            <a:rPr lang="it-CH" sz="1100" baseline="0"/>
            <a:t>esempio cella 49</a:t>
          </a:r>
        </a:p>
        <a:p>
          <a:r>
            <a:rPr lang="it-CH" sz="1100" baseline="0"/>
            <a:t>Totale quota def. al Cantone: colonna N, nell'esempio cella 49</a:t>
          </a:r>
        </a:p>
        <a:p>
          <a:r>
            <a:rPr lang="it-CH" sz="1100" baseline="0"/>
            <a:t>Totale quota del comune (importo rimanente): colonna O, nell'esempio cella 49</a:t>
          </a:r>
        </a:p>
      </xdr:txBody>
    </xdr:sp>
    <xdr:clientData/>
  </xdr:twoCellAnchor>
  <xdr:twoCellAnchor>
    <xdr:from>
      <xdr:col>6</xdr:col>
      <xdr:colOff>834572</xdr:colOff>
      <xdr:row>10</xdr:row>
      <xdr:rowOff>52915</xdr:rowOff>
    </xdr:from>
    <xdr:to>
      <xdr:col>7</xdr:col>
      <xdr:colOff>1202265</xdr:colOff>
      <xdr:row>14</xdr:row>
      <xdr:rowOff>90714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424715" y="4325558"/>
          <a:ext cx="1329264" cy="772585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/>
            <a:t>Formula</a:t>
          </a:r>
        </a:p>
        <a:p>
          <a:endParaRPr/>
        </a:p>
        <a:p>
          <a:r>
            <a:rPr lang="it-CH" sz="1100"/>
            <a:t>=(E..*G..)-(E..*F..)</a:t>
          </a:r>
        </a:p>
      </xdr:txBody>
    </xdr:sp>
    <xdr:clientData/>
  </xdr:twoCellAnchor>
  <xdr:twoCellAnchor>
    <xdr:from>
      <xdr:col>11</xdr:col>
      <xdr:colOff>48681</xdr:colOff>
      <xdr:row>10</xdr:row>
      <xdr:rowOff>42332</xdr:rowOff>
    </xdr:from>
    <xdr:to>
      <xdr:col>11</xdr:col>
      <xdr:colOff>1223430</xdr:colOff>
      <xdr:row>14</xdr:row>
      <xdr:rowOff>27214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641967" y="4314975"/>
          <a:ext cx="1174749" cy="719668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/>
            <a:t>Formula</a:t>
          </a:r>
        </a:p>
        <a:p>
          <a:endParaRPr/>
        </a:p>
        <a:p>
          <a:r>
            <a:rPr lang="it-CH" sz="1100"/>
            <a:t>=I..*K..</a:t>
          </a:r>
        </a:p>
      </xdr:txBody>
    </xdr:sp>
    <xdr:clientData/>
  </xdr:twoCellAnchor>
  <xdr:twoCellAnchor>
    <xdr:from>
      <xdr:col>12</xdr:col>
      <xdr:colOff>25398</xdr:colOff>
      <xdr:row>10</xdr:row>
      <xdr:rowOff>35982</xdr:rowOff>
    </xdr:from>
    <xdr:to>
      <xdr:col>12</xdr:col>
      <xdr:colOff>1360714</xdr:colOff>
      <xdr:row>14</xdr:row>
      <xdr:rowOff>36285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1041" y="4308625"/>
          <a:ext cx="1335316" cy="735089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/>
            <a:t>Formula</a:t>
          </a:r>
        </a:p>
        <a:p>
          <a:endParaRPr/>
        </a:p>
        <a:p>
          <a:r>
            <a:rPr lang="it-CH" sz="1100"/>
            <a:t>=L../K..*30%*75%</a:t>
          </a:r>
        </a:p>
      </xdr:txBody>
    </xdr:sp>
    <xdr:clientData/>
  </xdr:twoCellAnchor>
  <xdr:twoCellAnchor>
    <xdr:from>
      <xdr:col>13</xdr:col>
      <xdr:colOff>14813</xdr:colOff>
      <xdr:row>10</xdr:row>
      <xdr:rowOff>40215</xdr:rowOff>
    </xdr:from>
    <xdr:to>
      <xdr:col>14</xdr:col>
      <xdr:colOff>84667</xdr:colOff>
      <xdr:row>14</xdr:row>
      <xdr:rowOff>27214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4492813" y="4312858"/>
          <a:ext cx="1512211" cy="721785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/>
            <a:t>Formula</a:t>
          </a:r>
        </a:p>
        <a:p>
          <a:endParaRPr/>
        </a:p>
        <a:p>
          <a:r>
            <a:rPr lang="it-CH" sz="1100"/>
            <a:t>=SE(M..&gt;L..;L..;M..)</a:t>
          </a:r>
        </a:p>
      </xdr:txBody>
    </xdr:sp>
    <xdr:clientData/>
  </xdr:twoCellAnchor>
  <xdr:twoCellAnchor>
    <xdr:from>
      <xdr:col>14</xdr:col>
      <xdr:colOff>137582</xdr:colOff>
      <xdr:row>10</xdr:row>
      <xdr:rowOff>35982</xdr:rowOff>
    </xdr:from>
    <xdr:to>
      <xdr:col>14</xdr:col>
      <xdr:colOff>1312331</xdr:colOff>
      <xdr:row>14</xdr:row>
      <xdr:rowOff>36285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6057939" y="4308625"/>
          <a:ext cx="1174749" cy="735089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/>
            <a:t>Formula</a:t>
          </a:r>
        </a:p>
        <a:p>
          <a:endParaRPr/>
        </a:p>
        <a:p>
          <a:r>
            <a:rPr lang="it-CH" sz="1100"/>
            <a:t>=L..-N..</a:t>
          </a:r>
        </a:p>
      </xdr:txBody>
    </xdr:sp>
    <xdr:clientData/>
  </xdr:twoCellAnchor>
  <xdr:twoCellAnchor>
    <xdr:from>
      <xdr:col>8</xdr:col>
      <xdr:colOff>10582</xdr:colOff>
      <xdr:row>49</xdr:row>
      <xdr:rowOff>57149</xdr:rowOff>
    </xdr:from>
    <xdr:to>
      <xdr:col>9</xdr:col>
      <xdr:colOff>63500</xdr:colOff>
      <xdr:row>51</xdr:row>
      <xdr:rowOff>163286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6750653" y="11795578"/>
          <a:ext cx="1286633" cy="478065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/>
            <a:t>Formula</a:t>
          </a:r>
          <a:endParaRPr/>
        </a:p>
        <a:p>
          <a:r>
            <a:rPr lang="it-CH" sz="1100"/>
            <a:t>=SOMMA(I..:I..)</a:t>
          </a:r>
        </a:p>
      </xdr:txBody>
    </xdr:sp>
    <xdr:clientData/>
  </xdr:twoCellAnchor>
  <xdr:twoCellAnchor>
    <xdr:from>
      <xdr:col>11</xdr:col>
      <xdr:colOff>57150</xdr:colOff>
      <xdr:row>49</xdr:row>
      <xdr:rowOff>40216</xdr:rowOff>
    </xdr:from>
    <xdr:to>
      <xdr:col>11</xdr:col>
      <xdr:colOff>1324428</xdr:colOff>
      <xdr:row>53</xdr:row>
      <xdr:rowOff>54428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1650436" y="11524645"/>
          <a:ext cx="1267278" cy="748997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/>
            <a:t>Formula</a:t>
          </a:r>
        </a:p>
        <a:p>
          <a:r>
            <a:rPr lang="it-CH" sz="1100"/>
            <a:t>=SOMMA(L..:L..)</a:t>
          </a:r>
        </a:p>
      </xdr:txBody>
    </xdr:sp>
    <xdr:clientData/>
  </xdr:twoCellAnchor>
  <xdr:twoCellAnchor>
    <xdr:from>
      <xdr:col>12</xdr:col>
      <xdr:colOff>48683</xdr:colOff>
      <xdr:row>49</xdr:row>
      <xdr:rowOff>31748</xdr:rowOff>
    </xdr:from>
    <xdr:to>
      <xdr:col>12</xdr:col>
      <xdr:colOff>1306286</xdr:colOff>
      <xdr:row>52</xdr:row>
      <xdr:rowOff>176891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84326" y="11516177"/>
          <a:ext cx="1257603" cy="698500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/>
            <a:t>Formula</a:t>
          </a:r>
        </a:p>
        <a:p>
          <a:r>
            <a:rPr lang="it-CH" sz="1100"/>
            <a:t>=SOMMA(M..:M..)</a:t>
          </a:r>
        </a:p>
      </xdr:txBody>
    </xdr:sp>
    <xdr:clientData/>
  </xdr:twoCellAnchor>
  <xdr:twoCellAnchor>
    <xdr:from>
      <xdr:col>13</xdr:col>
      <xdr:colOff>63499</xdr:colOff>
      <xdr:row>49</xdr:row>
      <xdr:rowOff>57149</xdr:rowOff>
    </xdr:from>
    <xdr:to>
      <xdr:col>13</xdr:col>
      <xdr:colOff>1238248</xdr:colOff>
      <xdr:row>52</xdr:row>
      <xdr:rowOff>163285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4228535" y="12099470"/>
          <a:ext cx="1174749" cy="691244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/>
            <a:t>Formula</a:t>
          </a:r>
        </a:p>
        <a:p>
          <a:r>
            <a:rPr lang="it-CH" sz="1100"/>
            <a:t>=SOMMA(N..:N..)</a:t>
          </a:r>
        </a:p>
      </xdr:txBody>
    </xdr:sp>
    <xdr:clientData/>
  </xdr:twoCellAnchor>
  <xdr:twoCellAnchor>
    <xdr:from>
      <xdr:col>14</xdr:col>
      <xdr:colOff>59266</xdr:colOff>
      <xdr:row>49</xdr:row>
      <xdr:rowOff>63498</xdr:rowOff>
    </xdr:from>
    <xdr:to>
      <xdr:col>15</xdr:col>
      <xdr:colOff>226786</xdr:colOff>
      <xdr:row>52</xdr:row>
      <xdr:rowOff>35377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5507909" y="11801927"/>
          <a:ext cx="1364948" cy="525236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/>
            <a:t>Formula</a:t>
          </a:r>
        </a:p>
        <a:p>
          <a:r>
            <a:rPr lang="it-CH" sz="1100"/>
            <a:t>=SOMMA(O..:O..)</a:t>
          </a:r>
        </a:p>
      </xdr:txBody>
    </xdr:sp>
    <xdr:clientData/>
  </xdr:twoCellAnchor>
  <xdr:twoCellAnchor>
    <xdr:from>
      <xdr:col>8</xdr:col>
      <xdr:colOff>21165</xdr:colOff>
      <xdr:row>10</xdr:row>
      <xdr:rowOff>46566</xdr:rowOff>
    </xdr:from>
    <xdr:to>
      <xdr:col>9</xdr:col>
      <xdr:colOff>426357</xdr:colOff>
      <xdr:row>17</xdr:row>
      <xdr:rowOff>0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6761236" y="4573209"/>
          <a:ext cx="1638907" cy="1250648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/>
            <a:t>Formula</a:t>
          </a:r>
        </a:p>
        <a:p>
          <a:endParaRPr/>
        </a:p>
        <a:p>
          <a:r>
            <a:rPr lang="it-CH" sz="1100"/>
            <a:t>=H..</a:t>
          </a:r>
        </a:p>
        <a:p>
          <a:endParaRPr/>
        </a:p>
        <a:p>
          <a:r>
            <a:rPr lang="it-CH" sz="1100" baseline="0"/>
            <a:t>In caso di deduzioni</a:t>
          </a:r>
        </a:p>
        <a:p>
          <a:r>
            <a:rPr lang="it-CH" sz="1100" baseline="0"/>
            <a:t>=H..-... (meno importo).</a:t>
          </a:r>
        </a:p>
      </xdr:txBody>
    </xdr:sp>
    <xdr:clientData/>
  </xdr:twoCellAnchor>
  <xdr:twoCellAnchor>
    <xdr:from>
      <xdr:col>0</xdr:col>
      <xdr:colOff>18143</xdr:colOff>
      <xdr:row>0</xdr:row>
      <xdr:rowOff>22678</xdr:rowOff>
    </xdr:from>
    <xdr:to>
      <xdr:col>9</xdr:col>
      <xdr:colOff>9071</xdr:colOff>
      <xdr:row>8</xdr:row>
      <xdr:rowOff>1242785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8143" y="22678"/>
          <a:ext cx="7964714" cy="2925536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400" b="1"/>
            <a:t>Osservazioni generali</a:t>
          </a:r>
        </a:p>
        <a:p>
          <a:endParaRPr sz="400"/>
        </a:p>
        <a:p>
          <a:r>
            <a:rPr lang="it-CH" sz="1100"/>
            <a:t>Questo elenco deve essere inviato solo all'Ufficio per lo sviluppo del territorio</a:t>
          </a:r>
          <a:r>
            <a:rPr lang="it-CH" sz="1100" baseline="0"/>
            <a:t>; per ragioni legate alla protezione dei dati è necessario rinunciare a una pubblicazione attraverso il RPP nel corso della procedura di partecipazione e di ricorso (vedi la relativa nota in basso a destra).</a:t>
          </a:r>
        </a:p>
        <a:p>
          <a:r>
            <a:rPr lang="it-CH" sz="1100" b="1" baseline="0"/>
            <a:t>L'intera tematica relativa agli azzonamenti deve essere invece esposta in modo comprensibile nel RPP (vedi </a:t>
          </a:r>
          <a:r>
            <a:rPr lang="it-CH" sz="1100" b="1" baseline="0">
              <a:solidFill>
                <a:srgbClr val="00B050"/>
              </a:solidFill>
            </a:rPr>
            <a:t>rilevante per RPP</a:t>
          </a:r>
          <a:r>
            <a:rPr lang="it-CH" sz="1100" b="1" baseline="0"/>
            <a:t>):</a:t>
          </a:r>
        </a:p>
        <a:p>
          <a:endParaRPr sz="600"/>
        </a:p>
        <a:p>
          <a:r>
            <a:rPr lang="it-CH" sz="1100" b="1" baseline="0"/>
            <a:t>1. Formulazioni generalizzate</a:t>
          </a:r>
          <a:r>
            <a:rPr lang="it-CH" sz="1100" baseline="0"/>
            <a:t> come negli esempi di testo nella guida d'applicazione PMB1; TPV: di principio indicare solo gli importi totali arrotondati (totale dei plusvalori definitivi, della tassa sul plusvalore, della tassa destinata al Cantone e dell'importo rimanente</a:t>
          </a:r>
          <a:r>
            <a:rPr lang="it-CH"/>
            <a:t> </a:t>
          </a:r>
          <a:r>
            <a:rPr lang="it-CH" sz="1100" baseline="0"/>
            <a:t>nel fondo comunale); MTE: richiamare l'attenzione soprattutto sulle particolarità.</a:t>
          </a:r>
        </a:p>
        <a:p>
          <a:endParaRPr sz="600"/>
        </a:p>
        <a:p>
          <a:r>
            <a:rPr lang="it-CH" sz="1100" b="1" baseline="0"/>
            <a:t>2. Menzionare le particolarità in modo approssimativo e anonimizzato</a:t>
          </a:r>
          <a:r>
            <a:rPr lang="it-CH" sz="1100" baseline="0"/>
            <a:t> ad es. "in singoli casi specifici, deduzione dell'importo per la costruzione sostitutiva agricola o in seguito a particolarità valutate dall'UVI (ad es. siti contaminati)", "fondi non assoggettati alla tassa in singoli casi specifici (destinazione d'uso della zona del</a:t>
          </a:r>
          <a:r>
            <a:rPr lang="it-CH"/>
            <a:t> </a:t>
          </a:r>
          <a:r>
            <a:rPr lang="it-CH" sz="1100" baseline="0"/>
            <a:t>compito di diritto pubblico)" e "aliquote superiori e inferiori con indicazione dei motivi".</a:t>
          </a:r>
        </a:p>
        <a:p>
          <a:endParaRPr sz="600"/>
        </a:p>
        <a:p>
          <a:r>
            <a:rPr lang="it-CH" sz="1100" baseline="0"/>
            <a:t>In caso di dubbi consultare le relative istruzioni o rivolgersi all'UST-GR.</a:t>
          </a:r>
        </a:p>
      </xdr:txBody>
    </xdr:sp>
    <xdr:clientData/>
  </xdr:twoCellAnchor>
  <xdr:twoCellAnchor>
    <xdr:from>
      <xdr:col>5</xdr:col>
      <xdr:colOff>338667</xdr:colOff>
      <xdr:row>21</xdr:row>
      <xdr:rowOff>105833</xdr:rowOff>
    </xdr:from>
    <xdr:to>
      <xdr:col>6</xdr:col>
      <xdr:colOff>899585</xdr:colOff>
      <xdr:row>30</xdr:row>
      <xdr:rowOff>36285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3976310" y="6691690"/>
          <a:ext cx="1458989" cy="1599595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/>
            <a:t>Elenco degli azzonamenti in base alle particelle</a:t>
          </a:r>
        </a:p>
        <a:p>
          <a:endParaRPr/>
        </a:p>
        <a:p>
          <a:r>
            <a:rPr lang="it-CH" sz="1100"/>
            <a:t>Indicare separatamente ogni azzonamento, evitare cumulazioni.</a:t>
          </a:r>
        </a:p>
      </xdr:txBody>
    </xdr:sp>
    <xdr:clientData/>
  </xdr:twoCellAnchor>
  <xdr:twoCellAnchor>
    <xdr:from>
      <xdr:col>7</xdr:col>
      <xdr:colOff>462643</xdr:colOff>
      <xdr:row>20</xdr:row>
      <xdr:rowOff>18143</xdr:rowOff>
    </xdr:from>
    <xdr:to>
      <xdr:col>9</xdr:col>
      <xdr:colOff>136072</xdr:colOff>
      <xdr:row>27</xdr:row>
      <xdr:rowOff>18143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5950857" y="6413500"/>
          <a:ext cx="2159001" cy="1297214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>
              <a:solidFill>
                <a:srgbClr val="00B050"/>
              </a:solidFill>
            </a:rPr>
            <a:t>Deduzione importo costruzione agr. sost.</a:t>
          </a:r>
        </a:p>
        <a:p>
          <a:endParaRPr/>
        </a:p>
        <a:p>
          <a:r>
            <a:rPr lang="it-CH" sz="1100"/>
            <a:t>Dedurre direttamente</a:t>
          </a:r>
          <a:r>
            <a:rPr lang="it-CH" sz="1100" baseline="0"/>
            <a:t> l'importo </a:t>
          </a:r>
        </a:p>
        <a:p>
          <a:r>
            <a:rPr lang="it-CH" sz="1100" baseline="0"/>
            <a:t>completando la formula</a:t>
          </a:r>
        </a:p>
        <a:p>
          <a:r>
            <a:rPr lang="it-CH" sz="1100" baseline="0"/>
            <a:t>(nell'esempio: - CHF 1'200'000.--).</a:t>
          </a:r>
        </a:p>
      </xdr:txBody>
    </xdr:sp>
    <xdr:clientData/>
  </xdr:twoCellAnchor>
  <xdr:twoCellAnchor>
    <xdr:from>
      <xdr:col>9</xdr:col>
      <xdr:colOff>273048</xdr:colOff>
      <xdr:row>31</xdr:row>
      <xdr:rowOff>82550</xdr:rowOff>
    </xdr:from>
    <xdr:to>
      <xdr:col>9</xdr:col>
      <xdr:colOff>2467427</xdr:colOff>
      <xdr:row>42</xdr:row>
      <xdr:rowOff>0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8246834" y="8518979"/>
          <a:ext cx="2194379" cy="1931307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/>
            <a:t>Il limite di CHF 20'000.-- per la tassa sul plusvalore vale per l'intera particella</a:t>
          </a:r>
        </a:p>
        <a:p>
          <a:endParaRPr/>
        </a:p>
        <a:p>
          <a:r>
            <a:rPr lang="it-CH" sz="1100"/>
            <a:t>Osservare/considerare il plusvalore complessivo della particella in questione. In</a:t>
          </a:r>
          <a:r>
            <a:rPr lang="it-CH" sz="1100" baseline="0"/>
            <a:t> un caso simile inserire i valori e procedere al calcolo come indicato nell'esempio.</a:t>
          </a:r>
        </a:p>
      </xdr:txBody>
    </xdr:sp>
    <xdr:clientData/>
  </xdr:twoCellAnchor>
  <xdr:twoCellAnchor>
    <xdr:from>
      <xdr:col>11</xdr:col>
      <xdr:colOff>920750</xdr:colOff>
      <xdr:row>22</xdr:row>
      <xdr:rowOff>74085</xdr:rowOff>
    </xdr:from>
    <xdr:to>
      <xdr:col>14</xdr:col>
      <xdr:colOff>771072</xdr:colOff>
      <xdr:row>30</xdr:row>
      <xdr:rowOff>45357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2514036" y="6596442"/>
          <a:ext cx="4177393" cy="1449915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/>
            <a:t>La quota pari al 75%</a:t>
          </a:r>
          <a:r>
            <a:rPr lang="it-CH" sz="1100" b="1" baseline="0"/>
            <a:t> destinata al Cantone è superiore alla tassa sul plusvalore calcolata in base all'aliquota ridotta</a:t>
          </a:r>
        </a:p>
        <a:p>
          <a:endParaRPr/>
        </a:p>
        <a:p>
          <a:r>
            <a:rPr lang="it-CH" sz="1100"/>
            <a:t>Ciò è il caso quando l'aliquota si trova nell'intervallo tra </a:t>
          </a:r>
          <a:r>
            <a:rPr lang="it-CH" sz="1100" baseline="0"/>
            <a:t>il 22,5% e il 20%. In questo caso il comune deve versare al Cantone al massimo l'importo complessivo calcolato della tassa sul plusvalore; non sono ammessi versamenti eccedenti (formula: SE--&gt; allora).</a:t>
          </a:r>
        </a:p>
      </xdr:txBody>
    </xdr:sp>
    <xdr:clientData/>
  </xdr:twoCellAnchor>
  <xdr:twoCellAnchor>
    <xdr:from>
      <xdr:col>15</xdr:col>
      <xdr:colOff>476250</xdr:colOff>
      <xdr:row>19</xdr:row>
      <xdr:rowOff>30235</xdr:rowOff>
    </xdr:from>
    <xdr:to>
      <xdr:col>18</xdr:col>
      <xdr:colOff>136072</xdr:colOff>
      <xdr:row>27</xdr:row>
      <xdr:rowOff>172358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17775464" y="5981092"/>
          <a:ext cx="3152322" cy="1629837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/>
            <a:t>La quota pari al 75% destinata al Cantone corrisponde alla tassa sul plusvalore calcolata in base all'aliquota ridotta</a:t>
          </a:r>
        </a:p>
        <a:p>
          <a:endParaRPr/>
        </a:p>
        <a:p>
          <a:r>
            <a:rPr lang="it-CH" sz="1100">
              <a:solidFill>
                <a:schemeClr val="dk1"/>
              </a:solidFill>
              <a:latin typeface="+mn-lt"/>
              <a:ea typeface="+mn-ea"/>
              <a:cs typeface="+mn-cs"/>
            </a:rPr>
            <a:t>Ciò è il caso quando l'aliquota è pari </a:t>
          </a:r>
          <a:r>
            <a:rPr lang="it-CH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al 22,5%. In questo caso il comune deve versare al Cantone al massimo l'importo complessivo calcolato della tassa sul plusvalore.</a:t>
          </a:r>
        </a:p>
      </xdr:txBody>
    </xdr:sp>
    <xdr:clientData/>
  </xdr:twoCellAnchor>
  <xdr:twoCellAnchor>
    <xdr:from>
      <xdr:col>15</xdr:col>
      <xdr:colOff>423333</xdr:colOff>
      <xdr:row>10</xdr:row>
      <xdr:rowOff>74083</xdr:rowOff>
    </xdr:from>
    <xdr:to>
      <xdr:col>18</xdr:col>
      <xdr:colOff>145143</xdr:colOff>
      <xdr:row>18</xdr:row>
      <xdr:rowOff>145143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7722547" y="4346726"/>
          <a:ext cx="3214310" cy="1558774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/>
            <a:t>La tassa sul plusvalore calcolata con l'aliquota superiore</a:t>
          </a:r>
          <a:r>
            <a:rPr lang="it-CH" sz="1100" b="1" baseline="0"/>
            <a:t> confluisce integralmente nel fondo comunale</a:t>
          </a:r>
        </a:p>
        <a:p>
          <a:endParaRPr/>
        </a:p>
        <a:p>
          <a:r>
            <a:rPr lang="it-CH" sz="1100"/>
            <a:t>La quota cantonale viene calcolata</a:t>
          </a:r>
          <a:r>
            <a:rPr lang="it-CH" sz="1100" baseline="0"/>
            <a:t> in ogni caso solo applicando un'aliquota del 30%. Gli importi che eccedono tale quota vengono attribuiti al comune.</a:t>
          </a:r>
        </a:p>
        <a:p>
          <a:r>
            <a:rPr lang="it-CH" sz="1100" baseline="0"/>
            <a:t>(nell'esempio: - CHF 1'200'00.--)</a:t>
          </a:r>
        </a:p>
      </xdr:txBody>
    </xdr:sp>
    <xdr:clientData/>
  </xdr:twoCellAnchor>
  <xdr:twoCellAnchor>
    <xdr:from>
      <xdr:col>15</xdr:col>
      <xdr:colOff>21167</xdr:colOff>
      <xdr:row>14</xdr:row>
      <xdr:rowOff>118684</xdr:rowOff>
    </xdr:from>
    <xdr:to>
      <xdr:col>15</xdr:col>
      <xdr:colOff>423333</xdr:colOff>
      <xdr:row>15</xdr:row>
      <xdr:rowOff>158750</xdr:rowOff>
    </xdr:to>
    <xdr:cxnSp macro="">
      <xdr:nvCxnSpPr>
        <xdr:cNvPr id="24" name="Gerade Verbindung mit Pfeil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>
          <a:stCxn id="22" idx="1"/>
        </xdr:cNvCxnSpPr>
      </xdr:nvCxnSpPr>
      <xdr:spPr>
        <a:xfrm flipH="1">
          <a:off x="17320381" y="5126113"/>
          <a:ext cx="402166" cy="221494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21167</xdr:colOff>
      <xdr:row>19</xdr:row>
      <xdr:rowOff>95250</xdr:rowOff>
    </xdr:from>
    <xdr:to>
      <xdr:col>15</xdr:col>
      <xdr:colOff>476250</xdr:colOff>
      <xdr:row>20</xdr:row>
      <xdr:rowOff>10584</xdr:rowOff>
    </xdr:to>
    <xdr:cxnSp macro="">
      <xdr:nvCxnSpPr>
        <xdr:cNvPr id="25" name="Gerade Verbindung mit Pfeil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 flipV="1">
          <a:off x="16605250" y="5947833"/>
          <a:ext cx="455083" cy="105834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1016000</xdr:colOff>
      <xdr:row>21</xdr:row>
      <xdr:rowOff>0</xdr:rowOff>
    </xdr:from>
    <xdr:to>
      <xdr:col>12</xdr:col>
      <xdr:colOff>1016000</xdr:colOff>
      <xdr:row>22</xdr:row>
      <xdr:rowOff>84668</xdr:rowOff>
    </xdr:to>
    <xdr:cxnSp macro="">
      <xdr:nvCxnSpPr>
        <xdr:cNvPr id="29" name="Gerade Verbindung mit Pfeil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flipV="1">
          <a:off x="13440833" y="6233583"/>
          <a:ext cx="0" cy="275168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863600</xdr:colOff>
      <xdr:row>30</xdr:row>
      <xdr:rowOff>10583</xdr:rowOff>
    </xdr:from>
    <xdr:to>
      <xdr:col>9</xdr:col>
      <xdr:colOff>867834</xdr:colOff>
      <xdr:row>31</xdr:row>
      <xdr:rowOff>82550</xdr:rowOff>
    </xdr:to>
    <xdr:cxnSp macro="">
      <xdr:nvCxnSpPr>
        <xdr:cNvPr id="32" name="Gerade Verbindung mit Pfeil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/>
      </xdr:nvCxnSpPr>
      <xdr:spPr>
        <a:xfrm flipV="1">
          <a:off x="8779933" y="7905750"/>
          <a:ext cx="4234" cy="251883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359833</xdr:colOff>
      <xdr:row>19</xdr:row>
      <xdr:rowOff>14817</xdr:rowOff>
    </xdr:from>
    <xdr:to>
      <xdr:col>8</xdr:col>
      <xdr:colOff>364067</xdr:colOff>
      <xdr:row>20</xdr:row>
      <xdr:rowOff>76200</xdr:rowOff>
    </xdr:to>
    <xdr:cxnSp macro="">
      <xdr:nvCxnSpPr>
        <xdr:cNvPr id="35" name="Gerade Verbindung mit Pfeil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V="1">
          <a:off x="7027333" y="5867400"/>
          <a:ext cx="4234" cy="251883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10583</xdr:colOff>
      <xdr:row>21</xdr:row>
      <xdr:rowOff>84667</xdr:rowOff>
    </xdr:from>
    <xdr:to>
      <xdr:col>5</xdr:col>
      <xdr:colOff>349251</xdr:colOff>
      <xdr:row>22</xdr:row>
      <xdr:rowOff>0</xdr:rowOff>
    </xdr:to>
    <xdr:cxnSp macro="">
      <xdr:nvCxnSpPr>
        <xdr:cNvPr id="36" name="Gerade Verbindung mit Pfeil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H="1" flipV="1">
          <a:off x="3598333" y="6318250"/>
          <a:ext cx="338668" cy="105833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10583</xdr:colOff>
      <xdr:row>26</xdr:row>
      <xdr:rowOff>52918</xdr:rowOff>
    </xdr:from>
    <xdr:to>
      <xdr:col>5</xdr:col>
      <xdr:colOff>349251</xdr:colOff>
      <xdr:row>26</xdr:row>
      <xdr:rowOff>127000</xdr:rowOff>
    </xdr:to>
    <xdr:cxnSp macro="">
      <xdr:nvCxnSpPr>
        <xdr:cNvPr id="40" name="Gerade Verbindung mit Pfeil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H="1">
          <a:off x="3598333" y="7207251"/>
          <a:ext cx="338668" cy="74082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21167</xdr:colOff>
      <xdr:row>27</xdr:row>
      <xdr:rowOff>127000</xdr:rowOff>
    </xdr:from>
    <xdr:to>
      <xdr:col>5</xdr:col>
      <xdr:colOff>338667</xdr:colOff>
      <xdr:row>28</xdr:row>
      <xdr:rowOff>148167</xdr:rowOff>
    </xdr:to>
    <xdr:cxnSp macro="">
      <xdr:nvCxnSpPr>
        <xdr:cNvPr id="43" name="Gerade Verbindung mit Pfeil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 flipH="1">
          <a:off x="3608917" y="7461250"/>
          <a:ext cx="317500" cy="211667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54428</xdr:colOff>
      <xdr:row>40</xdr:row>
      <xdr:rowOff>81641</xdr:rowOff>
    </xdr:from>
    <xdr:to>
      <xdr:col>7</xdr:col>
      <xdr:colOff>920750</xdr:colOff>
      <xdr:row>50</xdr:row>
      <xdr:rowOff>127000</xdr:rowOff>
    </xdr:to>
    <xdr:sp macro="" textlink="">
      <xdr:nvSpPr>
        <xdr:cNvPr id="47" name="Textfeld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3692071" y="10169070"/>
          <a:ext cx="2716893" cy="1886859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/>
            <a:t>Indicare anche azzonamenti</a:t>
          </a:r>
        </a:p>
        <a:p>
          <a:r>
            <a:rPr lang="it-CH" sz="1100" b="1"/>
            <a:t>di esigua estensione (</a:t>
          </a:r>
          <a:r>
            <a:rPr lang="it-CH" sz="1100" b="1">
              <a:solidFill>
                <a:sysClr val="windowText" lastClr="000000"/>
              </a:solidFill>
            </a:rPr>
            <a:t>da 1 m2,</a:t>
          </a:r>
          <a:r>
            <a:rPr lang="it-CH" sz="1100" b="1" baseline="0">
              <a:solidFill>
                <a:sysClr val="windowText" lastClr="000000"/>
              </a:solidFill>
            </a:rPr>
            <a:t> </a:t>
          </a:r>
          <a:r>
            <a:rPr lang="it-CH" sz="1100" b="1"/>
            <a:t>arrotondato)</a:t>
          </a:r>
        </a:p>
        <a:p>
          <a:endParaRPr/>
        </a:p>
        <a:p>
          <a:r>
            <a:rPr lang="it-CH" sz="1100"/>
            <a:t>Il plusvalore complessivo</a:t>
          </a:r>
          <a:r>
            <a:rPr lang="it-CH" sz="1100" baseline="0"/>
            <a:t> risultato dagli azzonamenti deve essere determinato per gli aventi diritto di voto e presentato nel RPP con un valore arrotondato (ad es. 7,4 mio.). Solo un elenco completo permette un esame ampio ed efficiente del progetto di pianificazione da parte dell'UST-GR.</a:t>
          </a:r>
        </a:p>
      </xdr:txBody>
    </xdr:sp>
    <xdr:clientData/>
  </xdr:twoCellAnchor>
  <xdr:twoCellAnchor>
    <xdr:from>
      <xdr:col>4</xdr:col>
      <xdr:colOff>539750</xdr:colOff>
      <xdr:row>42</xdr:row>
      <xdr:rowOff>127000</xdr:rowOff>
    </xdr:from>
    <xdr:to>
      <xdr:col>5</xdr:col>
      <xdr:colOff>99484</xdr:colOff>
      <xdr:row>42</xdr:row>
      <xdr:rowOff>131233</xdr:rowOff>
    </xdr:to>
    <xdr:cxnSp macro="">
      <xdr:nvCxnSpPr>
        <xdr:cNvPr id="48" name="Gerade Verbindung mit Pfeil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/>
      </xdr:nvCxnSpPr>
      <xdr:spPr>
        <a:xfrm flipH="1" flipV="1">
          <a:off x="3291417" y="10181167"/>
          <a:ext cx="395817" cy="4233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910166</xdr:colOff>
      <xdr:row>48</xdr:row>
      <xdr:rowOff>116416</xdr:rowOff>
    </xdr:from>
    <xdr:to>
      <xdr:col>7</xdr:col>
      <xdr:colOff>1238250</xdr:colOff>
      <xdr:row>48</xdr:row>
      <xdr:rowOff>116416</xdr:rowOff>
    </xdr:to>
    <xdr:cxnSp macro="">
      <xdr:nvCxnSpPr>
        <xdr:cNvPr id="50" name="Gerade Verbindung mit Pfeil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/>
      </xdr:nvCxnSpPr>
      <xdr:spPr>
        <a:xfrm>
          <a:off x="6328833" y="11250083"/>
          <a:ext cx="328084" cy="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592061</xdr:colOff>
      <xdr:row>53</xdr:row>
      <xdr:rowOff>3629</xdr:rowOff>
    </xdr:from>
    <xdr:to>
      <xdr:col>11</xdr:col>
      <xdr:colOff>0</xdr:colOff>
      <xdr:row>63</xdr:row>
      <xdr:rowOff>163286</xdr:rowOff>
    </xdr:to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592061" y="12331700"/>
          <a:ext cx="10583939" cy="1992086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/>
            <a:t>Regolamentazioni</a:t>
          </a:r>
          <a:r>
            <a:rPr lang="it-CH" sz="1100" b="1" baseline="0"/>
            <a:t> per determinare le superfici di azzonamento e per gestire le superfici di esigua estensione</a:t>
          </a:r>
        </a:p>
        <a:p>
          <a:endParaRPr sz="400"/>
        </a:p>
        <a:p>
          <a:r>
            <a:rPr lang="it-CH" sz="1100"/>
            <a:t>I calcoli delle intersezioni tra le raccolte di dati oggetto di revisione e le raccolte di dati in vigore per determinare le superfici di azzonamento devono considerare una tolleranza massima pari a</a:t>
          </a:r>
          <a:r>
            <a:rPr lang="it-CH"/>
            <a:t> </a:t>
          </a:r>
          <a:r>
            <a:rPr lang="it-CH" sz="1100"/>
            <a:t>1 mm. La tolleranza è intesa come misura entro la quale i punti di sostegno nell'</a:t>
          </a:r>
          <a:r>
            <a:rPr lang="it-CH" sz="1100" baseline="0"/>
            <a:t>intersezione</a:t>
          </a:r>
          <a:r>
            <a:rPr lang="it-CH" sz="1100"/>
            <a:t> vengono determinati nella stessa posizione e viene assegnato loro un valore di coordinate comune.</a:t>
          </a:r>
          <a:r>
            <a:rPr lang="it-CH" sz="1100" baseline="0"/>
            <a:t> </a:t>
          </a:r>
          <a:r>
            <a:rPr lang="it-CH" sz="1100"/>
            <a:t>Le superfici di esigua estensione relative agli azzonamenti che risultano eventualmente dal calcolo delle intersezioni non rientrano nella considerazione della mobilitazione di terreni edificabili e della tassa sul plusvalore e non vengono indicate nell'elenco delle particelle </a:t>
          </a:r>
          <a:r>
            <a:rPr lang="it-CH" sz="1100" baseline="0"/>
            <a:t> </a:t>
          </a:r>
          <a:r>
            <a:rPr lang="it-CH" sz="1100"/>
            <a:t>PMB3</a:t>
          </a:r>
          <a:r>
            <a:rPr lang="it-CH" sz="1100" baseline="0"/>
            <a:t> (</a:t>
          </a:r>
          <a:r>
            <a:rPr lang="it-CH" sz="1100"/>
            <a:t>e</a:t>
          </a:r>
          <a:r>
            <a:rPr lang="it-CH" sz="1100" baseline="0"/>
            <a:t> nemmeno</a:t>
          </a:r>
          <a:r>
            <a:rPr lang="it-CH" sz="1100"/>
            <a:t> nell'allegato del piano PMB2) se </a:t>
          </a:r>
          <a:r>
            <a:rPr lang="it-CH" sz="1100" b="1"/>
            <a:t>i seguenti criteri sono soddisfatti </a:t>
          </a:r>
          <a:r>
            <a:rPr lang="it-CH" sz="1100" b="1" u="sng"/>
            <a:t>cumulativamente</a:t>
          </a:r>
          <a:r>
            <a:rPr lang="it-CH" sz="1100"/>
            <a:t>:</a:t>
          </a:r>
        </a:p>
        <a:p>
          <a:endParaRPr sz="300"/>
        </a:p>
        <a:p>
          <a:r>
            <a:rPr lang="it-CH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- Le superfici di esigua estensione sono una conseguenza di un adeguamento dell'utilizzazione di base agli immobili o alla copertura del suolo della misurazione ufficiale.</a:t>
          </a:r>
        </a:p>
        <a:p>
          <a:r>
            <a:rPr lang="it-CH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- </a:t>
          </a:r>
          <a:r>
            <a:rPr lang="it-CH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La somma di tutte le superfici di azzonamento di esigua estensione all'interno della stessa particella è pari a un valore  &lt; 1 m2.</a:t>
          </a:r>
        </a:p>
        <a:p>
          <a:endParaRPr sz="200"/>
        </a:p>
        <a:p>
          <a:r>
            <a:rPr lang="it-CH" sz="1100"/>
            <a:t>Altre superfici di esigua estensione possono essere tralasciate se ciò è motivato e l'UST-GR ha fornito il proprio consenso. Esempio: archi di cerchio segmentati su particelle stradali se la somma delle superfici di esigua estensione all'interno di una particella è &gt;= 1 m2.</a:t>
          </a:r>
        </a:p>
      </xdr:txBody>
    </xdr:sp>
    <xdr:clientData/>
  </xdr:twoCellAnchor>
  <xdr:twoCellAnchor>
    <xdr:from>
      <xdr:col>6</xdr:col>
      <xdr:colOff>481994</xdr:colOff>
      <xdr:row>50</xdr:row>
      <xdr:rowOff>63199</xdr:rowOff>
    </xdr:from>
    <xdr:to>
      <xdr:col>6</xdr:col>
      <xdr:colOff>491521</xdr:colOff>
      <xdr:row>52</xdr:row>
      <xdr:rowOff>54922</xdr:rowOff>
    </xdr:to>
    <xdr:cxnSp macro="">
      <xdr:nvCxnSpPr>
        <xdr:cNvPr id="34" name="Gerade Verbindung mit Pfeil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>
          <a:off x="5017708" y="11992128"/>
          <a:ext cx="9527" cy="35458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571500</xdr:colOff>
      <xdr:row>17</xdr:row>
      <xdr:rowOff>52917</xdr:rowOff>
    </xdr:from>
    <xdr:to>
      <xdr:col>5</xdr:col>
      <xdr:colOff>10583</xdr:colOff>
      <xdr:row>17</xdr:row>
      <xdr:rowOff>179917</xdr:rowOff>
    </xdr:to>
    <xdr:cxnSp macro="">
      <xdr:nvCxnSpPr>
        <xdr:cNvPr id="37" name="Gerade Verbindung mit Pfeil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/>
      </xdr:nvCxnSpPr>
      <xdr:spPr>
        <a:xfrm>
          <a:off x="3323167" y="5524500"/>
          <a:ext cx="275166" cy="12700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31750</xdr:colOff>
      <xdr:row>9</xdr:row>
      <xdr:rowOff>10580</xdr:rowOff>
    </xdr:from>
    <xdr:to>
      <xdr:col>4</xdr:col>
      <xdr:colOff>588434</xdr:colOff>
      <xdr:row>18</xdr:row>
      <xdr:rowOff>145142</xdr:rowOff>
    </xdr:to>
    <xdr:sp macro="" textlink="">
      <xdr:nvSpPr>
        <xdr:cNvPr id="38" name="Textfeld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703036" y="4328580"/>
          <a:ext cx="2679398" cy="1830919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/>
            <a:t>Particella agricola edificata</a:t>
          </a:r>
          <a:r>
            <a:rPr lang="it-CH" sz="1100" b="1" baseline="0"/>
            <a:t> </a:t>
          </a:r>
        </a:p>
        <a:p>
          <a:r>
            <a:rPr lang="it-CH" sz="1100" b="1" baseline="0"/>
            <a:t>(stalla / rimessa esistente)</a:t>
          </a:r>
        </a:p>
        <a:p>
          <a:endParaRPr/>
        </a:p>
        <a:p>
          <a:r>
            <a:rPr lang="it-CH" sz="1100"/>
            <a:t>In sede di determinazione del prezzo del terreno al m2 di zona non edificabile l'UVI considera il grado di urbanizzazione</a:t>
          </a:r>
          <a:r>
            <a:rPr lang="it-CH" sz="1100" baseline="0"/>
            <a:t> e di edificazione di una particella agricola (nell'esempio: prezzo del terreno CHF 50.--, poiché sono presenti stalla e rimessa).</a:t>
          </a:r>
        </a:p>
      </xdr:txBody>
    </xdr:sp>
    <xdr:clientData/>
  </xdr:twoCellAnchor>
  <xdr:twoCellAnchor>
    <xdr:from>
      <xdr:col>5</xdr:col>
      <xdr:colOff>420311</xdr:colOff>
      <xdr:row>31</xdr:row>
      <xdr:rowOff>40217</xdr:rowOff>
    </xdr:from>
    <xdr:to>
      <xdr:col>7</xdr:col>
      <xdr:colOff>1020234</xdr:colOff>
      <xdr:row>39</xdr:row>
      <xdr:rowOff>117929</xdr:rowOff>
    </xdr:to>
    <xdr:sp macro="" textlink="">
      <xdr:nvSpPr>
        <xdr:cNvPr id="39" name="Textfeld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4057954" y="8476646"/>
          <a:ext cx="2450494" cy="1547283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>
              <a:solidFill>
                <a:srgbClr val="00B050"/>
              </a:solidFill>
            </a:rPr>
            <a:t>Deduzione importo particolarità riscontrate dall'UVI (ad es. siti contaminati)</a:t>
          </a:r>
        </a:p>
        <a:p>
          <a:endParaRPr/>
        </a:p>
        <a:p>
          <a:r>
            <a:rPr lang="it-CH" sz="1100"/>
            <a:t>Dedurre direttamente</a:t>
          </a:r>
          <a:r>
            <a:rPr lang="it-CH" sz="1100" baseline="0"/>
            <a:t> l'importo completando la formula (nell'esempio: deterioramento del suolo valutato </a:t>
          </a:r>
        </a:p>
        <a:p>
          <a:r>
            <a:rPr lang="it-CH" sz="1100" baseline="0"/>
            <a:t>- CHF 200'000.--).</a:t>
          </a:r>
        </a:p>
      </xdr:txBody>
    </xdr:sp>
    <xdr:clientData/>
  </xdr:twoCellAnchor>
  <xdr:twoCellAnchor>
    <xdr:from>
      <xdr:col>7</xdr:col>
      <xdr:colOff>984250</xdr:colOff>
      <xdr:row>37</xdr:row>
      <xdr:rowOff>63500</xdr:rowOff>
    </xdr:from>
    <xdr:to>
      <xdr:col>8</xdr:col>
      <xdr:colOff>21167</xdr:colOff>
      <xdr:row>38</xdr:row>
      <xdr:rowOff>10584</xdr:rowOff>
    </xdr:to>
    <xdr:cxnSp macro="">
      <xdr:nvCxnSpPr>
        <xdr:cNvPr id="41" name="Gerade Verbindung mit Pfeil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/>
      </xdr:nvCxnSpPr>
      <xdr:spPr>
        <a:xfrm>
          <a:off x="6402917" y="9535583"/>
          <a:ext cx="285750" cy="137584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1172632</xdr:colOff>
      <xdr:row>8</xdr:row>
      <xdr:rowOff>1755322</xdr:rowOff>
    </xdr:from>
    <xdr:to>
      <xdr:col>9</xdr:col>
      <xdr:colOff>399143</xdr:colOff>
      <xdr:row>9</xdr:row>
      <xdr:rowOff>0</xdr:rowOff>
    </xdr:to>
    <xdr:sp macro="" textlink="">
      <xdr:nvSpPr>
        <xdr:cNvPr id="42" name="Textfeld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6724346" y="3460751"/>
          <a:ext cx="2011440" cy="603249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>
              <a:solidFill>
                <a:srgbClr val="00B050"/>
              </a:solidFill>
            </a:rPr>
            <a:t>Rilevante per RPP (somma globale arrotondata)</a:t>
          </a:r>
        </a:p>
      </xdr:txBody>
    </xdr:sp>
    <xdr:clientData/>
  </xdr:twoCellAnchor>
  <xdr:twoCellAnchor>
    <xdr:from>
      <xdr:col>7</xdr:col>
      <xdr:colOff>1248832</xdr:colOff>
      <xdr:row>44</xdr:row>
      <xdr:rowOff>81643</xdr:rowOff>
    </xdr:from>
    <xdr:to>
      <xdr:col>9</xdr:col>
      <xdr:colOff>807357</xdr:colOff>
      <xdr:row>46</xdr:row>
      <xdr:rowOff>179915</xdr:rowOff>
    </xdr:to>
    <xdr:sp macro="" textlink="">
      <xdr:nvSpPr>
        <xdr:cNvPr id="53" name="Textfeld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6737046" y="10894786"/>
          <a:ext cx="2044097" cy="461129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>
              <a:solidFill>
                <a:srgbClr val="00B050"/>
              </a:solidFill>
            </a:rPr>
            <a:t>Rilevante per RPP (arrotondato, ad es. 7,4 mio.)</a:t>
          </a:r>
        </a:p>
      </xdr:txBody>
    </xdr:sp>
    <xdr:clientData/>
  </xdr:twoCellAnchor>
  <xdr:twoCellAnchor>
    <xdr:from>
      <xdr:col>17</xdr:col>
      <xdr:colOff>143027</xdr:colOff>
      <xdr:row>8</xdr:row>
      <xdr:rowOff>1433284</xdr:rowOff>
    </xdr:from>
    <xdr:to>
      <xdr:col>18</xdr:col>
      <xdr:colOff>0</xdr:colOff>
      <xdr:row>8</xdr:row>
      <xdr:rowOff>2376713</xdr:rowOff>
    </xdr:to>
    <xdr:sp macro="" textlink="">
      <xdr:nvSpPr>
        <xdr:cNvPr id="54" name="Textfeld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18421956" y="3138713"/>
          <a:ext cx="1489830" cy="943429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>
              <a:solidFill>
                <a:srgbClr val="00B050"/>
              </a:solidFill>
            </a:rPr>
            <a:t>Rilevante per RPP</a:t>
          </a:r>
        </a:p>
        <a:p>
          <a:r>
            <a:rPr lang="it-CH" sz="1100" b="0">
              <a:solidFill>
                <a:srgbClr val="00B050"/>
              </a:solidFill>
            </a:rPr>
            <a:t>soprattutto se vengono effettuate distinzioni.</a:t>
          </a:r>
        </a:p>
      </xdr:txBody>
    </xdr:sp>
    <xdr:clientData/>
  </xdr:twoCellAnchor>
  <xdr:twoCellAnchor>
    <xdr:from>
      <xdr:col>9</xdr:col>
      <xdr:colOff>829733</xdr:colOff>
      <xdr:row>17</xdr:row>
      <xdr:rowOff>150280</xdr:rowOff>
    </xdr:from>
    <xdr:to>
      <xdr:col>9</xdr:col>
      <xdr:colOff>1866901</xdr:colOff>
      <xdr:row>20</xdr:row>
      <xdr:rowOff>154213</xdr:rowOff>
    </xdr:to>
    <xdr:sp macro="" textlink="">
      <xdr:nvSpPr>
        <xdr:cNvPr id="56" name="Textfeld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9166376" y="5720137"/>
          <a:ext cx="1037168" cy="575433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>
              <a:solidFill>
                <a:srgbClr val="00B050"/>
              </a:solidFill>
            </a:rPr>
            <a:t>Rilevante per RPP</a:t>
          </a:r>
        </a:p>
      </xdr:txBody>
    </xdr:sp>
    <xdr:clientData/>
  </xdr:twoCellAnchor>
  <xdr:twoCellAnchor>
    <xdr:from>
      <xdr:col>8</xdr:col>
      <xdr:colOff>28119</xdr:colOff>
      <xdr:row>34</xdr:row>
      <xdr:rowOff>117929</xdr:rowOff>
    </xdr:from>
    <xdr:to>
      <xdr:col>8</xdr:col>
      <xdr:colOff>1229178</xdr:colOff>
      <xdr:row>37</xdr:row>
      <xdr:rowOff>108857</xdr:rowOff>
    </xdr:to>
    <xdr:sp macro="" textlink="">
      <xdr:nvSpPr>
        <xdr:cNvPr id="57" name="Textfeld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6768190" y="9098643"/>
          <a:ext cx="1201059" cy="535214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>
              <a:solidFill>
                <a:srgbClr val="00B050"/>
              </a:solidFill>
            </a:rPr>
            <a:t>Rilevante per RPP</a:t>
          </a:r>
        </a:p>
      </xdr:txBody>
    </xdr:sp>
    <xdr:clientData/>
  </xdr:twoCellAnchor>
  <xdr:twoCellAnchor>
    <xdr:from>
      <xdr:col>18</xdr:col>
      <xdr:colOff>154213</xdr:colOff>
      <xdr:row>8</xdr:row>
      <xdr:rowOff>1442357</xdr:rowOff>
    </xdr:from>
    <xdr:to>
      <xdr:col>18</xdr:col>
      <xdr:colOff>1823356</xdr:colOff>
      <xdr:row>8</xdr:row>
      <xdr:rowOff>2385785</xdr:rowOff>
    </xdr:to>
    <xdr:sp macro="" textlink="">
      <xdr:nvSpPr>
        <xdr:cNvPr id="58" name="Textfeld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20065999" y="3147786"/>
          <a:ext cx="1669143" cy="943428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>
              <a:solidFill>
                <a:srgbClr val="00B050"/>
              </a:solidFill>
            </a:rPr>
            <a:t>Rilevante per RPP</a:t>
          </a:r>
        </a:p>
        <a:p>
          <a:r>
            <a:rPr lang="it-CH" sz="1100" b="0">
              <a:solidFill>
                <a:srgbClr val="00B050"/>
              </a:solidFill>
            </a:rPr>
            <a:t>soprattutto se sono interessati territori più vasti.</a:t>
          </a:r>
        </a:p>
      </xdr:txBody>
    </xdr:sp>
    <xdr:clientData/>
  </xdr:twoCellAnchor>
  <xdr:twoCellAnchor>
    <xdr:from>
      <xdr:col>0</xdr:col>
      <xdr:colOff>0</xdr:colOff>
      <xdr:row>8</xdr:row>
      <xdr:rowOff>1437817</xdr:rowOff>
    </xdr:from>
    <xdr:to>
      <xdr:col>2</xdr:col>
      <xdr:colOff>380999</xdr:colOff>
      <xdr:row>8</xdr:row>
      <xdr:rowOff>2195281</xdr:rowOff>
    </xdr:to>
    <xdr:sp macro="" textlink="">
      <xdr:nvSpPr>
        <xdr:cNvPr id="59" name="Textfeld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0" y="3143246"/>
          <a:ext cx="1932213" cy="757464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/>
            <a:t>Indicare le particelle in ordine crescente in base al loro numero!</a:t>
          </a:r>
        </a:p>
      </xdr:txBody>
    </xdr:sp>
    <xdr:clientData/>
  </xdr:twoCellAnchor>
  <xdr:twoCellAnchor>
    <xdr:from>
      <xdr:col>0</xdr:col>
      <xdr:colOff>293310</xdr:colOff>
      <xdr:row>8</xdr:row>
      <xdr:rowOff>2213423</xdr:rowOff>
    </xdr:from>
    <xdr:to>
      <xdr:col>0</xdr:col>
      <xdr:colOff>299357</xdr:colOff>
      <xdr:row>8</xdr:row>
      <xdr:rowOff>2494638</xdr:rowOff>
    </xdr:to>
    <xdr:cxnSp macro="">
      <xdr:nvCxnSpPr>
        <xdr:cNvPr id="60" name="Gerade Verbindung mit Pfeil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CxnSpPr/>
      </xdr:nvCxnSpPr>
      <xdr:spPr>
        <a:xfrm>
          <a:off x="293310" y="3918852"/>
          <a:ext cx="6047" cy="28121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1841501</xdr:colOff>
      <xdr:row>16</xdr:row>
      <xdr:rowOff>117929</xdr:rowOff>
    </xdr:from>
    <xdr:to>
      <xdr:col>10</xdr:col>
      <xdr:colOff>18143</xdr:colOff>
      <xdr:row>17</xdr:row>
      <xdr:rowOff>172358</xdr:rowOff>
    </xdr:to>
    <xdr:cxnSp macro="">
      <xdr:nvCxnSpPr>
        <xdr:cNvPr id="26" name="Gerader Verbinder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 flipH="1">
          <a:off x="10005787" y="5715000"/>
          <a:ext cx="852713" cy="244929"/>
        </a:xfrm>
        <a:prstGeom prst="line">
          <a:avLst/>
        </a:prstGeom>
        <a:ln w="19050">
          <a:solidFill>
            <a:srgbClr val="00B050"/>
          </a:solidFill>
          <a:head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1857832</xdr:colOff>
      <xdr:row>18</xdr:row>
      <xdr:rowOff>125188</xdr:rowOff>
    </xdr:from>
    <xdr:to>
      <xdr:col>10</xdr:col>
      <xdr:colOff>18143</xdr:colOff>
      <xdr:row>19</xdr:row>
      <xdr:rowOff>72572</xdr:rowOff>
    </xdr:to>
    <xdr:cxnSp macro="">
      <xdr:nvCxnSpPr>
        <xdr:cNvPr id="61" name="Gerader Verbinder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CxnSpPr/>
      </xdr:nvCxnSpPr>
      <xdr:spPr>
        <a:xfrm flipH="1" flipV="1">
          <a:off x="10022118" y="6103259"/>
          <a:ext cx="836382" cy="137884"/>
        </a:xfrm>
        <a:prstGeom prst="line">
          <a:avLst/>
        </a:prstGeom>
        <a:ln w="19050">
          <a:solidFill>
            <a:srgbClr val="00B050"/>
          </a:solidFill>
          <a:head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1016000</xdr:colOff>
      <xdr:row>16</xdr:row>
      <xdr:rowOff>18143</xdr:rowOff>
    </xdr:from>
    <xdr:to>
      <xdr:col>9</xdr:col>
      <xdr:colOff>1124857</xdr:colOff>
      <xdr:row>17</xdr:row>
      <xdr:rowOff>136072</xdr:rowOff>
    </xdr:to>
    <xdr:cxnSp macro="">
      <xdr:nvCxnSpPr>
        <xdr:cNvPr id="62" name="Gerader Verbinder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CxnSpPr/>
      </xdr:nvCxnSpPr>
      <xdr:spPr>
        <a:xfrm>
          <a:off x="9180286" y="5615214"/>
          <a:ext cx="108857" cy="308429"/>
        </a:xfrm>
        <a:prstGeom prst="line">
          <a:avLst/>
        </a:prstGeom>
        <a:ln w="19050">
          <a:solidFill>
            <a:srgbClr val="00B050"/>
          </a:solidFill>
          <a:head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172357</xdr:colOff>
      <xdr:row>18</xdr:row>
      <xdr:rowOff>186874</xdr:rowOff>
    </xdr:from>
    <xdr:to>
      <xdr:col>9</xdr:col>
      <xdr:colOff>821875</xdr:colOff>
      <xdr:row>20</xdr:row>
      <xdr:rowOff>154215</xdr:rowOff>
    </xdr:to>
    <xdr:cxnSp macro="">
      <xdr:nvCxnSpPr>
        <xdr:cNvPr id="67" name="Gerader Verbinder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CxnSpPr/>
      </xdr:nvCxnSpPr>
      <xdr:spPr>
        <a:xfrm flipV="1">
          <a:off x="8336643" y="6164945"/>
          <a:ext cx="649518" cy="348341"/>
        </a:xfrm>
        <a:prstGeom prst="line">
          <a:avLst/>
        </a:prstGeom>
        <a:ln w="19050">
          <a:solidFill>
            <a:srgbClr val="00B050"/>
          </a:solidFill>
          <a:head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317500</xdr:colOff>
      <xdr:row>44</xdr:row>
      <xdr:rowOff>18142</xdr:rowOff>
    </xdr:from>
    <xdr:to>
      <xdr:col>12</xdr:col>
      <xdr:colOff>426357</xdr:colOff>
      <xdr:row>46</xdr:row>
      <xdr:rowOff>179916</xdr:rowOff>
    </xdr:to>
    <xdr:sp macro="" textlink="">
      <xdr:nvSpPr>
        <xdr:cNvPr id="63" name="Textfeld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11393714" y="10577285"/>
          <a:ext cx="2068286" cy="524631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>
              <a:solidFill>
                <a:srgbClr val="00B050"/>
              </a:solidFill>
            </a:rPr>
            <a:t>Rilevante per RPP (arrotondato, ad es. 1,79 mio.)</a:t>
          </a:r>
        </a:p>
      </xdr:txBody>
    </xdr:sp>
    <xdr:clientData/>
  </xdr:twoCellAnchor>
  <xdr:twoCellAnchor>
    <xdr:from>
      <xdr:col>12</xdr:col>
      <xdr:colOff>798286</xdr:colOff>
      <xdr:row>44</xdr:row>
      <xdr:rowOff>54427</xdr:rowOff>
    </xdr:from>
    <xdr:to>
      <xdr:col>13</xdr:col>
      <xdr:colOff>1390651</xdr:colOff>
      <xdr:row>46</xdr:row>
      <xdr:rowOff>184149</xdr:rowOff>
    </xdr:to>
    <xdr:sp macro="" textlink="">
      <xdr:nvSpPr>
        <xdr:cNvPr id="64" name="Textfeld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13398500" y="10867570"/>
          <a:ext cx="2016580" cy="492579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>
              <a:solidFill>
                <a:srgbClr val="00B050"/>
              </a:solidFill>
            </a:rPr>
            <a:t>Rilevante per RPP (arrotondato, ad es. 1,53 mio.)</a:t>
          </a:r>
        </a:p>
      </xdr:txBody>
    </xdr:sp>
    <xdr:clientData/>
  </xdr:twoCellAnchor>
  <xdr:twoCellAnchor>
    <xdr:from>
      <xdr:col>14</xdr:col>
      <xdr:colOff>19050</xdr:colOff>
      <xdr:row>44</xdr:row>
      <xdr:rowOff>36285</xdr:rowOff>
    </xdr:from>
    <xdr:to>
      <xdr:col>16</xdr:col>
      <xdr:colOff>226786</xdr:colOff>
      <xdr:row>46</xdr:row>
      <xdr:rowOff>177799</xdr:rowOff>
    </xdr:to>
    <xdr:sp macro="" textlink="">
      <xdr:nvSpPr>
        <xdr:cNvPr id="65" name="Textfeld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15467693" y="10849428"/>
          <a:ext cx="2158093" cy="504371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>
              <a:solidFill>
                <a:srgbClr val="00B050"/>
              </a:solidFill>
            </a:rPr>
            <a:t>Rilevante per RPP (arrotondato, ad es. 0,2 mio. o circa 260'000)</a:t>
          </a:r>
        </a:p>
      </xdr:txBody>
    </xdr:sp>
    <xdr:clientData/>
  </xdr:twoCellAnchor>
  <xdr:twoCellAnchor>
    <xdr:from>
      <xdr:col>10</xdr:col>
      <xdr:colOff>393699</xdr:colOff>
      <xdr:row>8</xdr:row>
      <xdr:rowOff>1867805</xdr:rowOff>
    </xdr:from>
    <xdr:to>
      <xdr:col>12</xdr:col>
      <xdr:colOff>290286</xdr:colOff>
      <xdr:row>8</xdr:row>
      <xdr:rowOff>2413000</xdr:rowOff>
    </xdr:to>
    <xdr:sp macro="" textlink="">
      <xdr:nvSpPr>
        <xdr:cNvPr id="66" name="Textfeld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11061699" y="3573234"/>
          <a:ext cx="1828801" cy="545195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>
              <a:solidFill>
                <a:srgbClr val="00B050"/>
              </a:solidFill>
            </a:rPr>
            <a:t>Rilevante per RPP (somma globale arrotondata)</a:t>
          </a:r>
        </a:p>
      </xdr:txBody>
    </xdr:sp>
    <xdr:clientData/>
  </xdr:twoCellAnchor>
  <xdr:twoCellAnchor>
    <xdr:from>
      <xdr:col>12</xdr:col>
      <xdr:colOff>1107016</xdr:colOff>
      <xdr:row>8</xdr:row>
      <xdr:rowOff>1861455</xdr:rowOff>
    </xdr:from>
    <xdr:to>
      <xdr:col>14</xdr:col>
      <xdr:colOff>68035</xdr:colOff>
      <xdr:row>8</xdr:row>
      <xdr:rowOff>2403928</xdr:rowOff>
    </xdr:to>
    <xdr:sp macro="" textlink="">
      <xdr:nvSpPr>
        <xdr:cNvPr id="68" name="Textfeld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13707230" y="3566884"/>
          <a:ext cx="1809448" cy="542473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>
              <a:solidFill>
                <a:srgbClr val="00B050"/>
              </a:solidFill>
            </a:rPr>
            <a:t>Rilevante per RPP (somma globale arrotondata)</a:t>
          </a:r>
        </a:p>
      </xdr:txBody>
    </xdr:sp>
    <xdr:clientData/>
  </xdr:twoCellAnchor>
  <xdr:twoCellAnchor>
    <xdr:from>
      <xdr:col>14</xdr:col>
      <xdr:colOff>122464</xdr:colOff>
      <xdr:row>8</xdr:row>
      <xdr:rowOff>1865688</xdr:rowOff>
    </xdr:from>
    <xdr:to>
      <xdr:col>15</xdr:col>
      <xdr:colOff>689429</xdr:colOff>
      <xdr:row>8</xdr:row>
      <xdr:rowOff>2403928</xdr:rowOff>
    </xdr:to>
    <xdr:sp macro="" textlink="">
      <xdr:nvSpPr>
        <xdr:cNvPr id="69" name="Textfeld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15571107" y="3571117"/>
          <a:ext cx="1764393" cy="538240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1">
              <a:solidFill>
                <a:srgbClr val="00B050"/>
              </a:solidFill>
            </a:rPr>
            <a:t>Rilevante per RPP (somma globale arrotondata)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tabSelected="1" view="pageLayout" zoomScale="90" zoomScaleNormal="100" zoomScalePageLayoutView="90" workbookViewId="0">
      <selection activeCell="H17" sqref="H17"/>
    </sheetView>
  </sheetViews>
  <sheetFormatPr baseColWidth="10" defaultColWidth="9.140625" defaultRowHeight="15" x14ac:dyDescent="0.25"/>
  <cols>
    <col min="1" max="1" width="9.42578125" customWidth="1"/>
    <col min="2" max="2" width="12.5703125" customWidth="1"/>
    <col min="3" max="3" width="9" customWidth="1"/>
    <col min="4" max="4" width="10.140625" bestFit="1" customWidth="1"/>
    <col min="5" max="5" width="12" customWidth="1"/>
    <col min="6" max="6" width="12.7109375" customWidth="1"/>
    <col min="7" max="7" width="13.5703125" customWidth="1"/>
    <col min="8" max="8" width="17.85546875" customWidth="1"/>
    <col min="9" max="9" width="20.28515625" customWidth="1"/>
    <col min="10" max="10" width="38.85546875" customWidth="1"/>
    <col min="11" max="11" width="7.140625" customWidth="1"/>
    <col min="12" max="14" width="20.140625" customWidth="1"/>
    <col min="15" max="15" width="19.28515625" customWidth="1"/>
    <col min="16" max="16" width="10.7109375" customWidth="1"/>
    <col min="17" max="17" width="12.5703125" customWidth="1"/>
    <col min="18" max="18" width="23.85546875" customWidth="1"/>
    <col min="19" max="19" width="27.42578125" customWidth="1"/>
  </cols>
  <sheetData>
    <row r="1" spans="1:19" ht="21" x14ac:dyDescent="0.35">
      <c r="A1" s="3" t="s">
        <v>0</v>
      </c>
    </row>
    <row r="3" spans="1:19" ht="21" x14ac:dyDescent="0.35">
      <c r="A3" s="3" t="s">
        <v>1</v>
      </c>
    </row>
    <row r="4" spans="1:19" ht="21" x14ac:dyDescent="0.35">
      <c r="A4" s="3" t="s">
        <v>2</v>
      </c>
      <c r="F4" s="51"/>
      <c r="G4" s="51"/>
      <c r="H4" s="51"/>
      <c r="I4" s="51"/>
      <c r="J4" s="12" t="s">
        <v>3</v>
      </c>
      <c r="K4" s="131">
        <f>L49</f>
        <v>1791074.5</v>
      </c>
      <c r="L4" s="132"/>
      <c r="M4" s="132"/>
      <c r="N4" s="132"/>
      <c r="O4" s="132"/>
    </row>
    <row r="5" spans="1:19" ht="15.75" x14ac:dyDescent="0.25">
      <c r="F5" s="51"/>
      <c r="G5" s="51"/>
      <c r="H5" s="51"/>
      <c r="I5" s="51"/>
      <c r="J5" s="12" t="s">
        <v>4</v>
      </c>
      <c r="K5" s="131">
        <f>N49</f>
        <v>1528945.25</v>
      </c>
      <c r="L5" s="132"/>
      <c r="M5" s="132"/>
      <c r="N5" s="132"/>
      <c r="O5" s="132"/>
    </row>
    <row r="6" spans="1:19" ht="15.75" x14ac:dyDescent="0.25">
      <c r="F6" s="51"/>
      <c r="G6" s="51"/>
      <c r="H6" s="51"/>
      <c r="I6" s="51"/>
      <c r="J6" s="12" t="s">
        <v>5</v>
      </c>
      <c r="K6" s="131">
        <f>O49</f>
        <v>262129.25</v>
      </c>
      <c r="L6" s="132"/>
      <c r="M6" s="132"/>
      <c r="N6" s="132"/>
      <c r="O6" s="132"/>
    </row>
    <row r="7" spans="1:19" ht="15" customHeight="1" thickBo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19" ht="15" customHeight="1" thickBot="1" x14ac:dyDescent="0.3">
      <c r="A8" s="139" t="s">
        <v>6</v>
      </c>
      <c r="B8" s="141" t="s">
        <v>85</v>
      </c>
      <c r="C8" s="143" t="s">
        <v>8</v>
      </c>
      <c r="D8" s="144"/>
      <c r="E8" s="145"/>
      <c r="F8" s="148" t="s">
        <v>9</v>
      </c>
      <c r="G8" s="148"/>
      <c r="H8" s="148"/>
      <c r="I8" s="148"/>
      <c r="J8" s="148"/>
      <c r="K8" s="148"/>
      <c r="L8" s="148"/>
      <c r="M8" s="148"/>
      <c r="N8" s="148"/>
      <c r="O8" s="149"/>
      <c r="P8" s="133" t="s">
        <v>10</v>
      </c>
      <c r="Q8" s="134"/>
      <c r="R8" s="47" t="s">
        <v>11</v>
      </c>
      <c r="S8" s="14" t="s">
        <v>87</v>
      </c>
    </row>
    <row r="9" spans="1:19" ht="206.1" customHeight="1" thickBot="1" x14ac:dyDescent="0.3">
      <c r="A9" s="140"/>
      <c r="B9" s="142"/>
      <c r="C9" s="15" t="s">
        <v>12</v>
      </c>
      <c r="D9" s="15" t="s">
        <v>13</v>
      </c>
      <c r="E9" s="15" t="s">
        <v>86</v>
      </c>
      <c r="F9" s="153" t="s">
        <v>95</v>
      </c>
      <c r="G9" s="154"/>
      <c r="H9" s="154"/>
      <c r="I9" s="155"/>
      <c r="J9" s="16" t="s">
        <v>96</v>
      </c>
      <c r="K9" s="146" t="s">
        <v>97</v>
      </c>
      <c r="L9" s="146"/>
      <c r="M9" s="146"/>
      <c r="N9" s="146"/>
      <c r="O9" s="147"/>
      <c r="P9" s="135" t="s">
        <v>98</v>
      </c>
      <c r="Q9" s="136"/>
      <c r="R9" s="16" t="s">
        <v>99</v>
      </c>
      <c r="S9" s="17" t="s">
        <v>100</v>
      </c>
    </row>
    <row r="10" spans="1:19" ht="16.5" customHeight="1" x14ac:dyDescent="0.25">
      <c r="A10" s="18" t="s">
        <v>15</v>
      </c>
      <c r="B10" s="15" t="s">
        <v>16</v>
      </c>
      <c r="C10" s="19" t="s">
        <v>17</v>
      </c>
      <c r="D10" s="19" t="s">
        <v>17</v>
      </c>
      <c r="E10" s="15" t="s">
        <v>16</v>
      </c>
      <c r="F10" s="150" t="s">
        <v>18</v>
      </c>
      <c r="G10" s="151"/>
      <c r="H10" s="24" t="s">
        <v>19</v>
      </c>
      <c r="I10" s="55" t="s">
        <v>20</v>
      </c>
      <c r="J10" s="15" t="s">
        <v>21</v>
      </c>
      <c r="K10" s="20" t="s">
        <v>22</v>
      </c>
      <c r="L10" s="24" t="s">
        <v>9</v>
      </c>
      <c r="M10" s="24" t="s">
        <v>23</v>
      </c>
      <c r="N10" s="35" t="s">
        <v>24</v>
      </c>
      <c r="O10" s="35" t="s">
        <v>25</v>
      </c>
      <c r="P10" s="151" t="s">
        <v>26</v>
      </c>
      <c r="Q10" s="152"/>
      <c r="R10" s="15" t="s">
        <v>27</v>
      </c>
      <c r="S10" s="19" t="s">
        <v>93</v>
      </c>
    </row>
    <row r="11" spans="1:19" ht="15" customHeight="1" x14ac:dyDescent="0.25">
      <c r="A11" s="6"/>
      <c r="B11" s="6"/>
      <c r="C11" s="5"/>
      <c r="D11" s="5"/>
      <c r="E11" s="6"/>
      <c r="F11" s="10"/>
      <c r="G11" s="10"/>
      <c r="H11" s="10"/>
      <c r="I11" s="56"/>
      <c r="J11" s="49"/>
      <c r="K11" s="46"/>
      <c r="L11" s="43"/>
      <c r="M11" s="44"/>
      <c r="N11" s="36"/>
      <c r="O11" s="39"/>
      <c r="P11" s="137"/>
      <c r="Q11" s="138"/>
      <c r="R11" s="6"/>
      <c r="S11" s="5"/>
    </row>
    <row r="12" spans="1:19" x14ac:dyDescent="0.25">
      <c r="A12" s="11" t="s">
        <v>28</v>
      </c>
      <c r="B12" s="6"/>
      <c r="C12" s="5"/>
      <c r="D12" s="5"/>
      <c r="E12" s="6"/>
      <c r="F12" s="10"/>
      <c r="G12" s="10"/>
      <c r="H12" s="10"/>
      <c r="I12" s="26"/>
      <c r="J12" s="48"/>
      <c r="K12" s="28"/>
      <c r="L12" s="30"/>
      <c r="M12" s="32"/>
      <c r="N12" s="37"/>
      <c r="O12" s="39"/>
      <c r="P12" s="137"/>
      <c r="Q12" s="138"/>
      <c r="R12" s="6"/>
      <c r="S12" s="5"/>
    </row>
    <row r="13" spans="1:19" x14ac:dyDescent="0.25">
      <c r="A13" s="6"/>
      <c r="B13" s="6"/>
      <c r="C13" s="5"/>
      <c r="D13" s="5"/>
      <c r="E13" s="6"/>
      <c r="F13" s="10"/>
      <c r="G13" s="10"/>
      <c r="H13" s="10"/>
      <c r="I13" s="26"/>
      <c r="J13" s="48"/>
      <c r="K13" s="23"/>
      <c r="L13" s="31"/>
      <c r="M13" s="33"/>
      <c r="N13" s="38"/>
      <c r="O13" s="39"/>
      <c r="P13" s="137"/>
      <c r="Q13" s="138"/>
      <c r="R13" s="6"/>
      <c r="S13" s="5"/>
    </row>
    <row r="14" spans="1:19" s="2" customFormat="1" x14ac:dyDescent="0.25">
      <c r="A14" s="6">
        <v>1122</v>
      </c>
      <c r="B14" s="6">
        <v>3500</v>
      </c>
      <c r="C14" s="5" t="s">
        <v>29</v>
      </c>
      <c r="D14" s="5" t="s">
        <v>30</v>
      </c>
      <c r="E14" s="6">
        <v>2000</v>
      </c>
      <c r="F14" s="10">
        <v>15</v>
      </c>
      <c r="G14" s="10">
        <v>240</v>
      </c>
      <c r="H14" s="10">
        <f t="shared" ref="H14:H32" si="0">(E14*G14)-(E14*F14)</f>
        <v>450000</v>
      </c>
      <c r="I14" s="10">
        <f>H14</f>
        <v>450000</v>
      </c>
      <c r="J14" s="5" t="s">
        <v>31</v>
      </c>
      <c r="K14" s="23">
        <v>0.3</v>
      </c>
      <c r="L14" s="10">
        <f>I14*K14</f>
        <v>135000</v>
      </c>
      <c r="M14" s="27">
        <f>L14/K14*30%*75%</f>
        <v>101250</v>
      </c>
      <c r="N14" s="39">
        <f t="shared" ref="N14:N20" si="1">IF(M14&gt;L14, L14,M14)</f>
        <v>101250</v>
      </c>
      <c r="O14" s="39">
        <f>L14-N14</f>
        <v>33750</v>
      </c>
      <c r="P14" s="137" t="s">
        <v>32</v>
      </c>
      <c r="Q14" s="138"/>
      <c r="R14" s="6">
        <v>8</v>
      </c>
      <c r="S14" s="5" t="s">
        <v>88</v>
      </c>
    </row>
    <row r="15" spans="1:19" x14ac:dyDescent="0.25">
      <c r="A15" s="6">
        <v>1256</v>
      </c>
      <c r="B15" s="6">
        <v>3255</v>
      </c>
      <c r="C15" s="5" t="s">
        <v>29</v>
      </c>
      <c r="D15" s="5" t="s">
        <v>34</v>
      </c>
      <c r="E15" s="6">
        <v>2100</v>
      </c>
      <c r="F15" s="10">
        <v>15</v>
      </c>
      <c r="G15" s="10">
        <v>330</v>
      </c>
      <c r="H15" s="10">
        <f t="shared" si="0"/>
        <v>661500</v>
      </c>
      <c r="I15" s="10">
        <f t="shared" ref="I15:I46" si="2">H15</f>
        <v>661500</v>
      </c>
      <c r="J15" s="5" t="s">
        <v>31</v>
      </c>
      <c r="K15" s="23">
        <v>0.3</v>
      </c>
      <c r="L15" s="10">
        <f t="shared" ref="L15:L46" si="3">I15*K15</f>
        <v>198450</v>
      </c>
      <c r="M15" s="27">
        <f>L15/K15*30%*75%</f>
        <v>148837.5</v>
      </c>
      <c r="N15" s="39">
        <f>IF(M15&gt;L15, L15,M15)</f>
        <v>148837.5</v>
      </c>
      <c r="O15" s="39">
        <f>L15-N15</f>
        <v>49612.5</v>
      </c>
      <c r="P15" s="137" t="s">
        <v>35</v>
      </c>
      <c r="Q15" s="138"/>
      <c r="R15" s="6">
        <v>10</v>
      </c>
      <c r="S15" s="5" t="s">
        <v>89</v>
      </c>
    </row>
    <row r="16" spans="1:19" x14ac:dyDescent="0.25">
      <c r="A16" s="6">
        <v>1599</v>
      </c>
      <c r="B16" s="6">
        <v>4200</v>
      </c>
      <c r="C16" s="5" t="s">
        <v>29</v>
      </c>
      <c r="D16" s="5" t="s">
        <v>36</v>
      </c>
      <c r="E16" s="6">
        <v>3500</v>
      </c>
      <c r="F16" s="10">
        <v>15</v>
      </c>
      <c r="G16" s="10">
        <v>120</v>
      </c>
      <c r="H16" s="10">
        <f t="shared" si="0"/>
        <v>367500</v>
      </c>
      <c r="I16" s="10">
        <f t="shared" si="2"/>
        <v>367500</v>
      </c>
      <c r="J16" s="5" t="s">
        <v>37</v>
      </c>
      <c r="K16" s="23"/>
      <c r="L16" s="10">
        <f t="shared" si="3"/>
        <v>0</v>
      </c>
      <c r="M16" s="27"/>
      <c r="N16" s="39"/>
      <c r="O16" s="39"/>
      <c r="P16" s="137" t="s">
        <v>32</v>
      </c>
      <c r="Q16" s="138"/>
      <c r="R16" s="6">
        <v>8</v>
      </c>
      <c r="S16" s="5" t="s">
        <v>88</v>
      </c>
    </row>
    <row r="17" spans="1:19" x14ac:dyDescent="0.25">
      <c r="A17" s="6">
        <v>2456</v>
      </c>
      <c r="B17" s="6">
        <v>845</v>
      </c>
      <c r="C17" s="5" t="s">
        <v>29</v>
      </c>
      <c r="D17" s="5" t="s">
        <v>38</v>
      </c>
      <c r="E17" s="6">
        <v>845</v>
      </c>
      <c r="F17" s="10">
        <v>10</v>
      </c>
      <c r="G17" s="10">
        <v>540</v>
      </c>
      <c r="H17" s="10">
        <f t="shared" si="0"/>
        <v>447850</v>
      </c>
      <c r="I17" s="10">
        <f t="shared" si="2"/>
        <v>447850</v>
      </c>
      <c r="J17" s="5" t="s">
        <v>31</v>
      </c>
      <c r="K17" s="23">
        <v>0.4</v>
      </c>
      <c r="L17" s="10">
        <f t="shared" si="3"/>
        <v>179140</v>
      </c>
      <c r="M17" s="27">
        <f>L17/K17*30%*75%</f>
        <v>100766.25</v>
      </c>
      <c r="N17" s="39">
        <f t="shared" si="1"/>
        <v>100766.25</v>
      </c>
      <c r="O17" s="39">
        <f>L17-N17</f>
        <v>78373.75</v>
      </c>
      <c r="P17" s="137" t="s">
        <v>35</v>
      </c>
      <c r="Q17" s="138"/>
      <c r="R17" s="6">
        <v>5</v>
      </c>
      <c r="S17" s="5" t="s">
        <v>90</v>
      </c>
    </row>
    <row r="18" spans="1:19" x14ac:dyDescent="0.25">
      <c r="A18" s="6">
        <v>2577</v>
      </c>
      <c r="B18" s="6">
        <v>540</v>
      </c>
      <c r="C18" s="5" t="s">
        <v>29</v>
      </c>
      <c r="D18" s="5" t="s">
        <v>39</v>
      </c>
      <c r="E18" s="6">
        <v>38</v>
      </c>
      <c r="F18" s="10">
        <v>10</v>
      </c>
      <c r="G18" s="10">
        <v>450</v>
      </c>
      <c r="H18" s="10">
        <f t="shared" si="0"/>
        <v>16720</v>
      </c>
      <c r="I18" s="10">
        <f t="shared" si="2"/>
        <v>16720</v>
      </c>
      <c r="J18" s="5" t="s">
        <v>40</v>
      </c>
      <c r="K18" s="23"/>
      <c r="L18" s="10">
        <f t="shared" si="3"/>
        <v>0</v>
      </c>
      <c r="M18" s="27"/>
      <c r="N18" s="39"/>
      <c r="O18" s="39"/>
      <c r="P18" s="137" t="s">
        <v>32</v>
      </c>
      <c r="Q18" s="138"/>
      <c r="R18" s="6">
        <v>8</v>
      </c>
      <c r="S18" s="5" t="s">
        <v>88</v>
      </c>
    </row>
    <row r="19" spans="1:19" x14ac:dyDescent="0.25">
      <c r="A19" s="6">
        <v>3555</v>
      </c>
      <c r="B19" s="6">
        <v>10240</v>
      </c>
      <c r="C19" s="5" t="s">
        <v>29</v>
      </c>
      <c r="D19" s="5" t="s">
        <v>41</v>
      </c>
      <c r="E19" s="6">
        <v>8050</v>
      </c>
      <c r="F19" s="10">
        <v>50</v>
      </c>
      <c r="G19" s="10">
        <v>330</v>
      </c>
      <c r="H19" s="10">
        <f t="shared" si="0"/>
        <v>2254000</v>
      </c>
      <c r="I19" s="10">
        <f>H19-1200000</f>
        <v>1054000</v>
      </c>
      <c r="J19" s="5" t="s">
        <v>31</v>
      </c>
      <c r="K19" s="23">
        <v>0.25</v>
      </c>
      <c r="L19" s="10">
        <f t="shared" si="3"/>
        <v>263500</v>
      </c>
      <c r="M19" s="27">
        <f>L19/K19*30%*75%</f>
        <v>237150</v>
      </c>
      <c r="N19" s="39">
        <f t="shared" si="1"/>
        <v>237150</v>
      </c>
      <c r="O19" s="39">
        <f>L19-N19</f>
        <v>26350</v>
      </c>
      <c r="P19" s="137" t="s">
        <v>42</v>
      </c>
      <c r="Q19" s="138"/>
      <c r="R19" s="6">
        <v>10</v>
      </c>
      <c r="S19" s="5" t="s">
        <v>91</v>
      </c>
    </row>
    <row r="20" spans="1:19" x14ac:dyDescent="0.25">
      <c r="A20" s="6">
        <v>4566</v>
      </c>
      <c r="B20" s="6">
        <v>9005</v>
      </c>
      <c r="C20" s="5" t="s">
        <v>29</v>
      </c>
      <c r="D20" s="5" t="s">
        <v>44</v>
      </c>
      <c r="E20" s="6">
        <v>5500</v>
      </c>
      <c r="F20" s="10">
        <v>15</v>
      </c>
      <c r="G20" s="10">
        <v>330</v>
      </c>
      <c r="H20" s="10">
        <f t="shared" si="0"/>
        <v>1732500</v>
      </c>
      <c r="I20" s="10">
        <f t="shared" si="2"/>
        <v>1732500</v>
      </c>
      <c r="J20" s="5" t="s">
        <v>31</v>
      </c>
      <c r="K20" s="23">
        <v>0.22500000000000001</v>
      </c>
      <c r="L20" s="10">
        <f t="shared" si="3"/>
        <v>389812.5</v>
      </c>
      <c r="M20" s="27">
        <f>L20/K20*30%*75%</f>
        <v>389812.5</v>
      </c>
      <c r="N20" s="39">
        <f t="shared" si="1"/>
        <v>389812.5</v>
      </c>
      <c r="O20" s="39">
        <f>L20-N20</f>
        <v>0</v>
      </c>
      <c r="P20" s="137" t="s">
        <v>45</v>
      </c>
      <c r="Q20" s="138"/>
      <c r="R20" s="6">
        <v>5</v>
      </c>
      <c r="S20" s="5" t="s">
        <v>88</v>
      </c>
    </row>
    <row r="21" spans="1:19" x14ac:dyDescent="0.25">
      <c r="A21" s="6">
        <v>5012</v>
      </c>
      <c r="B21" s="6">
        <v>10120</v>
      </c>
      <c r="C21" s="5" t="s">
        <v>29</v>
      </c>
      <c r="D21" s="5" t="s">
        <v>46</v>
      </c>
      <c r="E21" s="6">
        <v>7000</v>
      </c>
      <c r="F21" s="10">
        <v>15</v>
      </c>
      <c r="G21" s="10">
        <v>250</v>
      </c>
      <c r="H21" s="10">
        <f t="shared" si="0"/>
        <v>1645000</v>
      </c>
      <c r="I21" s="10">
        <f t="shared" si="2"/>
        <v>1645000</v>
      </c>
      <c r="J21" s="5" t="s">
        <v>31</v>
      </c>
      <c r="K21" s="23">
        <v>0.2</v>
      </c>
      <c r="L21" s="10">
        <f t="shared" si="3"/>
        <v>329000</v>
      </c>
      <c r="M21" s="27">
        <f>L21/K21*30%*75%</f>
        <v>370125</v>
      </c>
      <c r="N21" s="39">
        <f>IF(M21&gt;L21, L21,M21)</f>
        <v>329000</v>
      </c>
      <c r="O21" s="39">
        <f>L21-N21</f>
        <v>0</v>
      </c>
      <c r="P21" s="137" t="s">
        <v>35</v>
      </c>
      <c r="Q21" s="138"/>
      <c r="R21" s="6">
        <v>5</v>
      </c>
      <c r="S21" s="5" t="s">
        <v>92</v>
      </c>
    </row>
    <row r="22" spans="1:19" x14ac:dyDescent="0.25">
      <c r="A22" s="6"/>
      <c r="B22" s="6"/>
      <c r="C22" s="5" t="s">
        <v>48</v>
      </c>
      <c r="D22" s="5" t="s">
        <v>30</v>
      </c>
      <c r="E22" s="6">
        <v>3120</v>
      </c>
      <c r="F22" s="10">
        <v>5</v>
      </c>
      <c r="G22" s="10">
        <v>240</v>
      </c>
      <c r="H22" s="10">
        <f t="shared" si="0"/>
        <v>733200</v>
      </c>
      <c r="I22" s="10">
        <f t="shared" si="2"/>
        <v>733200</v>
      </c>
      <c r="J22" s="5" t="s">
        <v>31</v>
      </c>
      <c r="K22" s="23">
        <v>0.3</v>
      </c>
      <c r="L22" s="10">
        <f t="shared" si="3"/>
        <v>219960</v>
      </c>
      <c r="M22" s="45">
        <f>L22/K22*30%*75%</f>
        <v>164970</v>
      </c>
      <c r="N22" s="39">
        <f>IF(M22&gt;L22, L22,M22)</f>
        <v>164970</v>
      </c>
      <c r="O22" s="39">
        <f>L22-N22</f>
        <v>54990</v>
      </c>
      <c r="P22" s="137" t="s">
        <v>32</v>
      </c>
      <c r="Q22" s="138"/>
      <c r="R22" s="6">
        <v>8</v>
      </c>
      <c r="S22" s="5" t="s">
        <v>90</v>
      </c>
    </row>
    <row r="23" spans="1:19" x14ac:dyDescent="0.25">
      <c r="A23" s="6">
        <v>6224</v>
      </c>
      <c r="B23" s="6">
        <v>550</v>
      </c>
      <c r="C23" s="5" t="s">
        <v>48</v>
      </c>
      <c r="D23" s="5" t="s">
        <v>30</v>
      </c>
      <c r="E23" s="6">
        <v>5</v>
      </c>
      <c r="F23" s="10">
        <v>5</v>
      </c>
      <c r="G23" s="10">
        <v>240</v>
      </c>
      <c r="H23" s="10">
        <f t="shared" si="0"/>
        <v>1175</v>
      </c>
      <c r="I23" s="10">
        <f t="shared" si="2"/>
        <v>1175</v>
      </c>
      <c r="J23" s="5" t="s">
        <v>49</v>
      </c>
      <c r="K23" s="23"/>
      <c r="L23" s="10">
        <f t="shared" si="3"/>
        <v>0</v>
      </c>
      <c r="M23" s="45"/>
      <c r="N23" s="39"/>
      <c r="O23" s="39"/>
      <c r="P23" s="137" t="s">
        <v>33</v>
      </c>
      <c r="Q23" s="138"/>
      <c r="R23" s="6"/>
      <c r="S23" s="5"/>
    </row>
    <row r="24" spans="1:19" x14ac:dyDescent="0.25">
      <c r="A24" s="6">
        <v>6945</v>
      </c>
      <c r="B24" s="6">
        <v>450</v>
      </c>
      <c r="C24" s="5" t="s">
        <v>48</v>
      </c>
      <c r="D24" s="5" t="s">
        <v>39</v>
      </c>
      <c r="E24" s="6">
        <v>2</v>
      </c>
      <c r="F24" s="10">
        <v>5</v>
      </c>
      <c r="G24" s="10">
        <v>450</v>
      </c>
      <c r="H24" s="10">
        <f t="shared" si="0"/>
        <v>890</v>
      </c>
      <c r="I24" s="10">
        <f t="shared" si="2"/>
        <v>890</v>
      </c>
      <c r="J24" s="5" t="s">
        <v>49</v>
      </c>
      <c r="K24" s="23"/>
      <c r="L24" s="10">
        <f t="shared" si="3"/>
        <v>0</v>
      </c>
      <c r="M24" s="45"/>
      <c r="N24" s="39"/>
      <c r="O24" s="39"/>
      <c r="P24" s="137" t="s">
        <v>33</v>
      </c>
      <c r="Q24" s="138"/>
      <c r="R24" s="6"/>
      <c r="S24" s="5"/>
    </row>
    <row r="25" spans="1:19" x14ac:dyDescent="0.25">
      <c r="A25" s="6">
        <v>7452</v>
      </c>
      <c r="B25" s="6">
        <v>512</v>
      </c>
      <c r="C25" s="5" t="s">
        <v>29</v>
      </c>
      <c r="D25" s="5" t="s">
        <v>30</v>
      </c>
      <c r="E25" s="6">
        <v>3</v>
      </c>
      <c r="F25" s="10">
        <v>10</v>
      </c>
      <c r="G25" s="10">
        <v>240</v>
      </c>
      <c r="H25" s="10">
        <f t="shared" si="0"/>
        <v>690</v>
      </c>
      <c r="I25" s="10">
        <f t="shared" si="2"/>
        <v>690</v>
      </c>
      <c r="J25" s="5" t="s">
        <v>49</v>
      </c>
      <c r="K25" s="23"/>
      <c r="L25" s="10">
        <f t="shared" si="3"/>
        <v>0</v>
      </c>
      <c r="M25" s="45"/>
      <c r="N25" s="39"/>
      <c r="O25" s="39"/>
      <c r="P25" s="137" t="s">
        <v>33</v>
      </c>
      <c r="Q25" s="138"/>
      <c r="R25" s="6"/>
      <c r="S25" s="5"/>
    </row>
    <row r="26" spans="1:19" x14ac:dyDescent="0.25">
      <c r="A26" s="6">
        <v>7466</v>
      </c>
      <c r="B26" s="6">
        <v>645</v>
      </c>
      <c r="C26" s="5" t="s">
        <v>29</v>
      </c>
      <c r="D26" s="5" t="s">
        <v>34</v>
      </c>
      <c r="E26" s="6">
        <v>4</v>
      </c>
      <c r="F26" s="10">
        <v>15</v>
      </c>
      <c r="G26" s="10">
        <v>330</v>
      </c>
      <c r="H26" s="10">
        <f t="shared" si="0"/>
        <v>1260</v>
      </c>
      <c r="I26" s="10">
        <f t="shared" si="2"/>
        <v>1260</v>
      </c>
      <c r="J26" s="5" t="s">
        <v>49</v>
      </c>
      <c r="K26" s="23"/>
      <c r="L26" s="10">
        <f t="shared" si="3"/>
        <v>0</v>
      </c>
      <c r="M26" s="45"/>
      <c r="N26" s="39"/>
      <c r="O26" s="39"/>
      <c r="P26" s="137" t="s">
        <v>33</v>
      </c>
      <c r="Q26" s="138"/>
      <c r="R26" s="6"/>
      <c r="S26" s="5"/>
    </row>
    <row r="27" spans="1:19" x14ac:dyDescent="0.25">
      <c r="A27" s="6">
        <v>7651</v>
      </c>
      <c r="B27" s="6">
        <v>2100</v>
      </c>
      <c r="C27" s="5" t="s">
        <v>48</v>
      </c>
      <c r="D27" s="5" t="s">
        <v>34</v>
      </c>
      <c r="E27" s="6">
        <v>3</v>
      </c>
      <c r="F27" s="10">
        <v>5</v>
      </c>
      <c r="G27" s="10">
        <v>330</v>
      </c>
      <c r="H27" s="10">
        <f t="shared" si="0"/>
        <v>975</v>
      </c>
      <c r="I27" s="10">
        <f t="shared" si="2"/>
        <v>975</v>
      </c>
      <c r="J27" s="5" t="s">
        <v>49</v>
      </c>
      <c r="K27" s="23"/>
      <c r="L27" s="10">
        <f t="shared" si="3"/>
        <v>0</v>
      </c>
      <c r="M27" s="45"/>
      <c r="N27" s="39"/>
      <c r="O27" s="39"/>
      <c r="P27" s="137" t="s">
        <v>33</v>
      </c>
      <c r="Q27" s="138"/>
      <c r="R27" s="6"/>
      <c r="S27" s="5"/>
    </row>
    <row r="28" spans="1:19" x14ac:dyDescent="0.25">
      <c r="A28" s="6"/>
      <c r="B28" s="6"/>
      <c r="C28" s="5" t="s">
        <v>29</v>
      </c>
      <c r="D28" s="5" t="s">
        <v>30</v>
      </c>
      <c r="E28" s="6">
        <v>25</v>
      </c>
      <c r="F28" s="10">
        <v>10</v>
      </c>
      <c r="G28" s="10">
        <v>240</v>
      </c>
      <c r="H28" s="10">
        <f t="shared" si="0"/>
        <v>5750</v>
      </c>
      <c r="I28" s="10">
        <f t="shared" si="2"/>
        <v>5750</v>
      </c>
      <c r="J28" s="5" t="s">
        <v>49</v>
      </c>
      <c r="K28" s="23"/>
      <c r="L28" s="10">
        <f t="shared" si="3"/>
        <v>0</v>
      </c>
      <c r="M28" s="45"/>
      <c r="N28" s="39"/>
      <c r="O28" s="39"/>
      <c r="P28" s="137" t="s">
        <v>33</v>
      </c>
      <c r="Q28" s="138"/>
      <c r="R28" s="6"/>
      <c r="S28" s="5"/>
    </row>
    <row r="29" spans="1:19" x14ac:dyDescent="0.25">
      <c r="A29" s="6">
        <v>7969</v>
      </c>
      <c r="B29" s="6">
        <v>4402</v>
      </c>
      <c r="C29" s="5" t="s">
        <v>29</v>
      </c>
      <c r="D29" s="5" t="s">
        <v>30</v>
      </c>
      <c r="E29" s="6">
        <v>95</v>
      </c>
      <c r="F29" s="10">
        <v>10</v>
      </c>
      <c r="G29" s="10">
        <v>240</v>
      </c>
      <c r="H29" s="10">
        <f t="shared" si="0"/>
        <v>21850</v>
      </c>
      <c r="I29" s="10">
        <f t="shared" si="2"/>
        <v>21850</v>
      </c>
      <c r="J29" s="5" t="s">
        <v>31</v>
      </c>
      <c r="K29" s="23">
        <v>0.3</v>
      </c>
      <c r="L29" s="10">
        <f t="shared" si="3"/>
        <v>6555</v>
      </c>
      <c r="M29" s="45">
        <f>L29/K29*30%*75%</f>
        <v>4916.25</v>
      </c>
      <c r="N29" s="39">
        <f>IF(M29&gt;L29, L29,M29)</f>
        <v>4916.25</v>
      </c>
      <c r="O29" s="39">
        <f>L29-N29</f>
        <v>1638.75</v>
      </c>
      <c r="P29" s="137" t="s">
        <v>32</v>
      </c>
      <c r="Q29" s="138"/>
      <c r="R29" s="6">
        <v>8</v>
      </c>
      <c r="S29" s="5" t="s">
        <v>88</v>
      </c>
    </row>
    <row r="30" spans="1:19" x14ac:dyDescent="0.25">
      <c r="A30" s="6"/>
      <c r="B30" s="6"/>
      <c r="C30" s="5" t="s">
        <v>29</v>
      </c>
      <c r="D30" s="5" t="s">
        <v>38</v>
      </c>
      <c r="E30" s="6">
        <v>35</v>
      </c>
      <c r="F30" s="10">
        <v>15</v>
      </c>
      <c r="G30" s="10">
        <v>450</v>
      </c>
      <c r="H30" s="10">
        <f t="shared" si="0"/>
        <v>15225</v>
      </c>
      <c r="I30" s="10">
        <f t="shared" si="2"/>
        <v>15225</v>
      </c>
      <c r="J30" s="5" t="s">
        <v>94</v>
      </c>
      <c r="K30" s="23">
        <v>0.3</v>
      </c>
      <c r="L30" s="10">
        <f t="shared" si="3"/>
        <v>4567.5</v>
      </c>
      <c r="M30" s="45">
        <f>L30/K30*30%*75%</f>
        <v>3425.625</v>
      </c>
      <c r="N30" s="39">
        <f>IF(M30&gt;L30, L30,M30)</f>
        <v>3425.625</v>
      </c>
      <c r="O30" s="39">
        <f>L30-N30</f>
        <v>1141.875</v>
      </c>
      <c r="P30" s="137" t="s">
        <v>33</v>
      </c>
      <c r="Q30" s="138"/>
      <c r="R30" s="6"/>
      <c r="S30" s="5"/>
    </row>
    <row r="31" spans="1:19" x14ac:dyDescent="0.25">
      <c r="A31" s="6">
        <v>8333</v>
      </c>
      <c r="B31" s="6">
        <v>614</v>
      </c>
      <c r="C31" s="5" t="s">
        <v>48</v>
      </c>
      <c r="D31" s="5" t="s">
        <v>30</v>
      </c>
      <c r="E31" s="6">
        <v>2</v>
      </c>
      <c r="F31" s="10">
        <v>5</v>
      </c>
      <c r="G31" s="10">
        <v>240</v>
      </c>
      <c r="H31" s="10">
        <f t="shared" si="0"/>
        <v>470</v>
      </c>
      <c r="I31" s="10">
        <f t="shared" si="2"/>
        <v>470</v>
      </c>
      <c r="J31" s="48" t="s">
        <v>49</v>
      </c>
      <c r="K31" s="23"/>
      <c r="L31" s="10">
        <f t="shared" si="3"/>
        <v>0</v>
      </c>
      <c r="M31" s="45"/>
      <c r="N31" s="39"/>
      <c r="O31" s="39"/>
      <c r="P31" s="137" t="s">
        <v>33</v>
      </c>
      <c r="Q31" s="138"/>
      <c r="R31" s="6"/>
      <c r="S31" s="5"/>
    </row>
    <row r="32" spans="1:19" x14ac:dyDescent="0.25">
      <c r="A32" s="6">
        <v>8623</v>
      </c>
      <c r="B32" s="6">
        <v>874</v>
      </c>
      <c r="C32" s="5" t="s">
        <v>48</v>
      </c>
      <c r="D32" s="5" t="s">
        <v>39</v>
      </c>
      <c r="E32" s="6">
        <v>2</v>
      </c>
      <c r="F32" s="10">
        <v>5</v>
      </c>
      <c r="G32" s="10">
        <v>450</v>
      </c>
      <c r="H32" s="10">
        <f t="shared" si="0"/>
        <v>890</v>
      </c>
      <c r="I32" s="10">
        <f t="shared" si="2"/>
        <v>890</v>
      </c>
      <c r="J32" s="48" t="s">
        <v>49</v>
      </c>
      <c r="K32" s="23"/>
      <c r="L32" s="10">
        <f t="shared" si="3"/>
        <v>0</v>
      </c>
      <c r="M32" s="45"/>
      <c r="N32" s="39"/>
      <c r="O32" s="39"/>
      <c r="P32" s="137" t="s">
        <v>33</v>
      </c>
      <c r="Q32" s="138"/>
      <c r="R32" s="6"/>
      <c r="S32" s="5"/>
    </row>
    <row r="33" spans="1:19" x14ac:dyDescent="0.25">
      <c r="A33" s="6">
        <v>8745</v>
      </c>
      <c r="B33" s="6">
        <v>651</v>
      </c>
      <c r="C33" s="5" t="s">
        <v>48</v>
      </c>
      <c r="D33" s="5" t="s">
        <v>39</v>
      </c>
      <c r="E33" s="6">
        <v>2</v>
      </c>
      <c r="F33" s="10">
        <v>5</v>
      </c>
      <c r="G33" s="10">
        <v>450</v>
      </c>
      <c r="H33" s="10">
        <f t="shared" ref="H33:H46" si="4">(E33*G33)-(E33*F33)</f>
        <v>890</v>
      </c>
      <c r="I33" s="10">
        <f t="shared" si="2"/>
        <v>890</v>
      </c>
      <c r="J33" s="48" t="s">
        <v>49</v>
      </c>
      <c r="K33" s="23"/>
      <c r="L33" s="10">
        <f t="shared" si="3"/>
        <v>0</v>
      </c>
      <c r="M33" s="45"/>
      <c r="N33" s="39"/>
      <c r="O33" s="39"/>
      <c r="P33" s="137" t="s">
        <v>33</v>
      </c>
      <c r="Q33" s="138"/>
      <c r="R33" s="6"/>
      <c r="S33" s="5"/>
    </row>
    <row r="34" spans="1:19" x14ac:dyDescent="0.25">
      <c r="A34" s="6">
        <v>8769</v>
      </c>
      <c r="B34" s="6">
        <v>523</v>
      </c>
      <c r="C34" s="5" t="s">
        <v>48</v>
      </c>
      <c r="D34" s="5" t="s">
        <v>39</v>
      </c>
      <c r="E34" s="6">
        <v>20</v>
      </c>
      <c r="F34" s="10">
        <v>5</v>
      </c>
      <c r="G34" s="10">
        <v>450</v>
      </c>
      <c r="H34" s="10">
        <f t="shared" si="4"/>
        <v>8900</v>
      </c>
      <c r="I34" s="10">
        <f t="shared" si="2"/>
        <v>8900</v>
      </c>
      <c r="J34" s="48" t="s">
        <v>49</v>
      </c>
      <c r="K34" s="23"/>
      <c r="L34" s="10">
        <f t="shared" si="3"/>
        <v>0</v>
      </c>
      <c r="M34" s="45"/>
      <c r="N34" s="39"/>
      <c r="O34" s="39"/>
      <c r="P34" s="137" t="s">
        <v>33</v>
      </c>
      <c r="Q34" s="138"/>
      <c r="R34" s="6"/>
      <c r="S34" s="5"/>
    </row>
    <row r="35" spans="1:19" x14ac:dyDescent="0.25">
      <c r="A35" s="6">
        <v>8823</v>
      </c>
      <c r="B35" s="6">
        <v>1123</v>
      </c>
      <c r="C35" s="5" t="s">
        <v>48</v>
      </c>
      <c r="D35" s="5" t="s">
        <v>39</v>
      </c>
      <c r="E35" s="6">
        <v>2</v>
      </c>
      <c r="F35" s="10">
        <v>5</v>
      </c>
      <c r="G35" s="10">
        <v>450</v>
      </c>
      <c r="H35" s="10">
        <f t="shared" si="4"/>
        <v>890</v>
      </c>
      <c r="I35" s="10">
        <f t="shared" si="2"/>
        <v>890</v>
      </c>
      <c r="J35" s="48" t="s">
        <v>49</v>
      </c>
      <c r="K35" s="23"/>
      <c r="L35" s="10">
        <f t="shared" si="3"/>
        <v>0</v>
      </c>
      <c r="M35" s="45"/>
      <c r="N35" s="39"/>
      <c r="O35" s="39"/>
      <c r="P35" s="137" t="s">
        <v>33</v>
      </c>
      <c r="Q35" s="138"/>
      <c r="R35" s="6"/>
      <c r="S35" s="5"/>
    </row>
    <row r="36" spans="1:19" x14ac:dyDescent="0.25">
      <c r="A36" s="6">
        <v>8865</v>
      </c>
      <c r="B36" s="6">
        <v>256</v>
      </c>
      <c r="C36" s="5" t="s">
        <v>48</v>
      </c>
      <c r="D36" s="5" t="s">
        <v>39</v>
      </c>
      <c r="E36" s="6">
        <v>3</v>
      </c>
      <c r="F36" s="10">
        <v>5</v>
      </c>
      <c r="G36" s="10">
        <v>450</v>
      </c>
      <c r="H36" s="10">
        <f t="shared" si="4"/>
        <v>1335</v>
      </c>
      <c r="I36" s="10">
        <f t="shared" si="2"/>
        <v>1335</v>
      </c>
      <c r="J36" s="48" t="s">
        <v>49</v>
      </c>
      <c r="K36" s="23"/>
      <c r="L36" s="10">
        <f t="shared" si="3"/>
        <v>0</v>
      </c>
      <c r="M36" s="45"/>
      <c r="N36" s="39"/>
      <c r="O36" s="39"/>
      <c r="P36" s="137" t="s">
        <v>33</v>
      </c>
      <c r="Q36" s="138"/>
      <c r="R36" s="6"/>
      <c r="S36" s="5"/>
    </row>
    <row r="37" spans="1:19" x14ac:dyDescent="0.25">
      <c r="A37" s="6">
        <v>8866</v>
      </c>
      <c r="B37" s="6">
        <v>2345</v>
      </c>
      <c r="C37" s="5" t="s">
        <v>48</v>
      </c>
      <c r="D37" s="5" t="s">
        <v>39</v>
      </c>
      <c r="E37" s="6">
        <v>15</v>
      </c>
      <c r="F37" s="10">
        <v>5</v>
      </c>
      <c r="G37" s="10">
        <v>450</v>
      </c>
      <c r="H37" s="10">
        <f t="shared" si="4"/>
        <v>6675</v>
      </c>
      <c r="I37" s="10">
        <f t="shared" si="2"/>
        <v>6675</v>
      </c>
      <c r="J37" s="48" t="s">
        <v>49</v>
      </c>
      <c r="K37" s="23"/>
      <c r="L37" s="10">
        <f t="shared" si="3"/>
        <v>0</v>
      </c>
      <c r="M37" s="45"/>
      <c r="N37" s="39"/>
      <c r="O37" s="39"/>
      <c r="P37" s="137" t="s">
        <v>33</v>
      </c>
      <c r="Q37" s="138"/>
      <c r="R37" s="6"/>
      <c r="S37" s="5"/>
    </row>
    <row r="38" spans="1:19" x14ac:dyDescent="0.25">
      <c r="A38" s="6">
        <v>8867</v>
      </c>
      <c r="B38" s="6">
        <v>1235</v>
      </c>
      <c r="C38" s="5" t="s">
        <v>48</v>
      </c>
      <c r="D38" s="5" t="s">
        <v>39</v>
      </c>
      <c r="E38" s="6">
        <v>2</v>
      </c>
      <c r="F38" s="10">
        <v>5</v>
      </c>
      <c r="G38" s="10">
        <v>450</v>
      </c>
      <c r="H38" s="10">
        <f t="shared" si="4"/>
        <v>890</v>
      </c>
      <c r="I38" s="10">
        <f t="shared" si="2"/>
        <v>890</v>
      </c>
      <c r="J38" s="48" t="s">
        <v>49</v>
      </c>
      <c r="K38" s="23"/>
      <c r="L38" s="10">
        <f t="shared" si="3"/>
        <v>0</v>
      </c>
      <c r="M38" s="45"/>
      <c r="N38" s="39"/>
      <c r="O38" s="39"/>
      <c r="P38" s="137" t="s">
        <v>33</v>
      </c>
      <c r="Q38" s="138"/>
      <c r="R38" s="6"/>
      <c r="S38" s="5"/>
    </row>
    <row r="39" spans="1:19" x14ac:dyDescent="0.25">
      <c r="A39" s="6">
        <v>8879</v>
      </c>
      <c r="B39" s="6">
        <v>1265</v>
      </c>
      <c r="C39" s="5" t="s">
        <v>48</v>
      </c>
      <c r="D39" s="5" t="s">
        <v>39</v>
      </c>
      <c r="E39" s="6">
        <v>892</v>
      </c>
      <c r="F39" s="10">
        <v>5</v>
      </c>
      <c r="G39" s="10">
        <v>450</v>
      </c>
      <c r="H39" s="10">
        <f t="shared" si="4"/>
        <v>396940</v>
      </c>
      <c r="I39" s="10">
        <f>H39-200000</f>
        <v>196940</v>
      </c>
      <c r="J39" s="48" t="s">
        <v>31</v>
      </c>
      <c r="K39" s="23">
        <v>0.3</v>
      </c>
      <c r="L39" s="10">
        <f t="shared" si="3"/>
        <v>59082</v>
      </c>
      <c r="M39" s="45">
        <f>L39/K39*30%*75%</f>
        <v>44311.5</v>
      </c>
      <c r="N39" s="39">
        <f>IF(M39&gt;L39, L39,M39)</f>
        <v>44311.5</v>
      </c>
      <c r="O39" s="39">
        <f>L39-N39</f>
        <v>14770.5</v>
      </c>
      <c r="P39" s="137" t="s">
        <v>32</v>
      </c>
      <c r="Q39" s="138"/>
      <c r="R39" s="6">
        <v>8</v>
      </c>
      <c r="S39" s="5" t="s">
        <v>88</v>
      </c>
    </row>
    <row r="40" spans="1:19" x14ac:dyDescent="0.25">
      <c r="A40" s="6">
        <v>8912</v>
      </c>
      <c r="B40" s="6">
        <v>1423</v>
      </c>
      <c r="C40" s="5" t="s">
        <v>48</v>
      </c>
      <c r="D40" s="5" t="s">
        <v>39</v>
      </c>
      <c r="E40" s="6">
        <v>2</v>
      </c>
      <c r="F40" s="10">
        <v>5</v>
      </c>
      <c r="G40" s="10">
        <v>450</v>
      </c>
      <c r="H40" s="10">
        <f t="shared" si="4"/>
        <v>890</v>
      </c>
      <c r="I40" s="10">
        <f t="shared" si="2"/>
        <v>890</v>
      </c>
      <c r="J40" s="48" t="s">
        <v>49</v>
      </c>
      <c r="K40" s="23"/>
      <c r="L40" s="10">
        <f t="shared" si="3"/>
        <v>0</v>
      </c>
      <c r="M40" s="45"/>
      <c r="N40" s="39"/>
      <c r="O40" s="39"/>
      <c r="P40" s="137" t="s">
        <v>33</v>
      </c>
      <c r="Q40" s="138"/>
      <c r="R40" s="6"/>
      <c r="S40" s="5"/>
    </row>
    <row r="41" spans="1:19" x14ac:dyDescent="0.25">
      <c r="A41" s="6">
        <v>9423</v>
      </c>
      <c r="B41" s="6">
        <v>1897</v>
      </c>
      <c r="C41" s="5" t="s">
        <v>48</v>
      </c>
      <c r="D41" s="5" t="s">
        <v>39</v>
      </c>
      <c r="E41" s="6">
        <v>45</v>
      </c>
      <c r="F41" s="10">
        <v>5</v>
      </c>
      <c r="G41" s="10">
        <v>450</v>
      </c>
      <c r="H41" s="10">
        <f t="shared" si="4"/>
        <v>20025</v>
      </c>
      <c r="I41" s="10">
        <f t="shared" si="2"/>
        <v>20025</v>
      </c>
      <c r="J41" s="48" t="s">
        <v>31</v>
      </c>
      <c r="K41" s="23">
        <v>0.3</v>
      </c>
      <c r="L41" s="10">
        <f t="shared" si="3"/>
        <v>6007.5</v>
      </c>
      <c r="M41" s="45">
        <f>L41/K41*30%*75%</f>
        <v>4505.625</v>
      </c>
      <c r="N41" s="39">
        <f>IF(M41&gt;L41, L41,M41)</f>
        <v>4505.625</v>
      </c>
      <c r="O41" s="39">
        <f>L41-N41</f>
        <v>1501.875</v>
      </c>
      <c r="P41" s="137" t="s">
        <v>33</v>
      </c>
      <c r="Q41" s="138"/>
      <c r="R41" s="6"/>
      <c r="S41" s="5"/>
    </row>
    <row r="42" spans="1:19" x14ac:dyDescent="0.25">
      <c r="A42" s="6">
        <v>9433</v>
      </c>
      <c r="B42" s="6">
        <v>873</v>
      </c>
      <c r="C42" s="5" t="s">
        <v>48</v>
      </c>
      <c r="D42" s="5" t="s">
        <v>39</v>
      </c>
      <c r="E42" s="6">
        <v>4</v>
      </c>
      <c r="F42" s="10">
        <v>5</v>
      </c>
      <c r="G42" s="10">
        <v>450</v>
      </c>
      <c r="H42" s="10">
        <f t="shared" si="4"/>
        <v>1780</v>
      </c>
      <c r="I42" s="10">
        <f t="shared" si="2"/>
        <v>1780</v>
      </c>
      <c r="J42" s="48" t="s">
        <v>49</v>
      </c>
      <c r="K42" s="23"/>
      <c r="L42" s="10">
        <f t="shared" si="3"/>
        <v>0</v>
      </c>
      <c r="M42" s="45"/>
      <c r="N42" s="39"/>
      <c r="O42" s="39"/>
      <c r="P42" s="137" t="s">
        <v>33</v>
      </c>
      <c r="Q42" s="138"/>
      <c r="R42" s="6"/>
      <c r="S42" s="5"/>
    </row>
    <row r="43" spans="1:19" x14ac:dyDescent="0.25">
      <c r="A43" s="6">
        <v>9564</v>
      </c>
      <c r="B43" s="6">
        <v>564</v>
      </c>
      <c r="C43" s="5" t="s">
        <v>48</v>
      </c>
      <c r="D43" s="5" t="s">
        <v>38</v>
      </c>
      <c r="E43" s="6">
        <v>9</v>
      </c>
      <c r="F43" s="10">
        <v>5</v>
      </c>
      <c r="G43" s="10">
        <v>540</v>
      </c>
      <c r="H43" s="10">
        <f t="shared" si="4"/>
        <v>4815</v>
      </c>
      <c r="I43" s="10">
        <f t="shared" si="2"/>
        <v>4815</v>
      </c>
      <c r="J43" s="48" t="s">
        <v>49</v>
      </c>
      <c r="K43" s="23"/>
      <c r="L43" s="10">
        <f t="shared" si="3"/>
        <v>0</v>
      </c>
      <c r="M43" s="45"/>
      <c r="N43" s="39"/>
      <c r="O43" s="39"/>
      <c r="P43" s="137" t="s">
        <v>33</v>
      </c>
      <c r="Q43" s="138"/>
      <c r="R43" s="6"/>
      <c r="S43" s="5"/>
    </row>
    <row r="44" spans="1:19" x14ac:dyDescent="0.25">
      <c r="A44" s="6">
        <v>9565</v>
      </c>
      <c r="B44" s="6">
        <v>1489</v>
      </c>
      <c r="C44" s="5" t="s">
        <v>48</v>
      </c>
      <c r="D44" s="5" t="s">
        <v>38</v>
      </c>
      <c r="E44" s="6">
        <v>2</v>
      </c>
      <c r="F44" s="10">
        <v>5</v>
      </c>
      <c r="G44" s="10">
        <v>540</v>
      </c>
      <c r="H44" s="10">
        <f t="shared" si="4"/>
        <v>1070</v>
      </c>
      <c r="I44" s="10">
        <f t="shared" si="2"/>
        <v>1070</v>
      </c>
      <c r="J44" s="48" t="s">
        <v>49</v>
      </c>
      <c r="K44" s="23"/>
      <c r="L44" s="10">
        <f t="shared" si="3"/>
        <v>0</v>
      </c>
      <c r="M44" s="45"/>
      <c r="N44" s="39"/>
      <c r="O44" s="39"/>
      <c r="P44" s="137" t="s">
        <v>33</v>
      </c>
      <c r="Q44" s="138"/>
      <c r="R44" s="6"/>
      <c r="S44" s="5"/>
    </row>
    <row r="45" spans="1:19" x14ac:dyDescent="0.25">
      <c r="A45" s="6">
        <v>9687</v>
      </c>
      <c r="B45" s="6">
        <v>456</v>
      </c>
      <c r="C45" s="5" t="s">
        <v>48</v>
      </c>
      <c r="D45" s="5" t="s">
        <v>38</v>
      </c>
      <c r="E45" s="6">
        <v>3</v>
      </c>
      <c r="F45" s="10">
        <v>5</v>
      </c>
      <c r="G45" s="10">
        <v>540</v>
      </c>
      <c r="H45" s="10">
        <f t="shared" si="4"/>
        <v>1605</v>
      </c>
      <c r="I45" s="10">
        <f t="shared" si="2"/>
        <v>1605</v>
      </c>
      <c r="J45" s="48" t="s">
        <v>49</v>
      </c>
      <c r="K45" s="23"/>
      <c r="L45" s="10">
        <f t="shared" si="3"/>
        <v>0</v>
      </c>
      <c r="M45" s="45"/>
      <c r="N45" s="39"/>
      <c r="O45" s="39"/>
      <c r="P45" s="137" t="s">
        <v>33</v>
      </c>
      <c r="Q45" s="138"/>
      <c r="R45" s="6"/>
      <c r="S45" s="5"/>
    </row>
    <row r="46" spans="1:19" x14ac:dyDescent="0.25">
      <c r="A46" s="6">
        <v>10222</v>
      </c>
      <c r="B46" s="6">
        <v>587</v>
      </c>
      <c r="C46" s="5" t="s">
        <v>48</v>
      </c>
      <c r="D46" s="5" t="s">
        <v>38</v>
      </c>
      <c r="E46" s="6">
        <v>1</v>
      </c>
      <c r="F46" s="10">
        <v>5</v>
      </c>
      <c r="G46" s="10">
        <v>540</v>
      </c>
      <c r="H46" s="10">
        <f t="shared" si="4"/>
        <v>535</v>
      </c>
      <c r="I46" s="10">
        <f t="shared" si="2"/>
        <v>535</v>
      </c>
      <c r="J46" s="48" t="s">
        <v>49</v>
      </c>
      <c r="K46" s="23"/>
      <c r="L46" s="10">
        <f t="shared" si="3"/>
        <v>0</v>
      </c>
      <c r="M46" s="33"/>
      <c r="N46" s="39"/>
      <c r="O46" s="39"/>
      <c r="P46" s="137" t="s">
        <v>33</v>
      </c>
      <c r="Q46" s="138"/>
      <c r="R46" s="6"/>
      <c r="S46" s="5"/>
    </row>
    <row r="47" spans="1:19" x14ac:dyDescent="0.25">
      <c r="A47" s="6"/>
      <c r="B47" s="6"/>
      <c r="C47" s="5"/>
      <c r="D47" s="5"/>
      <c r="E47" s="6"/>
      <c r="F47" s="10"/>
      <c r="G47" s="10"/>
      <c r="H47" s="10"/>
      <c r="I47" s="26"/>
      <c r="J47" s="48"/>
      <c r="K47" s="23"/>
      <c r="L47" s="31"/>
      <c r="M47" s="33"/>
      <c r="N47" s="38"/>
      <c r="O47" s="39"/>
      <c r="P47" s="137"/>
      <c r="Q47" s="138"/>
      <c r="R47" s="6"/>
      <c r="S47" s="5"/>
    </row>
    <row r="48" spans="1:19" x14ac:dyDescent="0.25">
      <c r="A48" s="6"/>
      <c r="B48" s="6"/>
      <c r="C48" s="5"/>
      <c r="D48" s="5"/>
      <c r="E48" s="6"/>
      <c r="F48" s="29"/>
      <c r="G48" s="10"/>
      <c r="H48" s="29"/>
      <c r="I48" s="29" t="s">
        <v>51</v>
      </c>
      <c r="J48" s="50"/>
      <c r="K48" s="23"/>
      <c r="L48" s="25" t="s">
        <v>52</v>
      </c>
      <c r="M48" s="34" t="s">
        <v>52</v>
      </c>
      <c r="N48" s="40" t="s">
        <v>52</v>
      </c>
      <c r="O48" s="40" t="s">
        <v>52</v>
      </c>
      <c r="P48" s="137"/>
      <c r="Q48" s="138"/>
      <c r="R48" s="6"/>
      <c r="S48" s="5"/>
    </row>
    <row r="49" spans="1:19" x14ac:dyDescent="0.25">
      <c r="A49" s="6"/>
      <c r="B49" s="6"/>
      <c r="C49" s="5"/>
      <c r="D49" s="5"/>
      <c r="E49" s="6"/>
      <c r="F49" s="10"/>
      <c r="G49" s="10"/>
      <c r="H49" s="10"/>
      <c r="I49" s="10">
        <f>SUM(I11:I47)</f>
        <v>7404685</v>
      </c>
      <c r="J49" s="26"/>
      <c r="K49" s="23"/>
      <c r="L49" s="26">
        <f>SUM(L11:L47)</f>
        <v>1791074.5</v>
      </c>
      <c r="M49" s="27">
        <f>SUM(M11:M47)</f>
        <v>1570070.25</v>
      </c>
      <c r="N49" s="39">
        <f>SUM(N11:N47)</f>
        <v>1528945.25</v>
      </c>
      <c r="O49" s="39">
        <f>SUM(O11:O47)</f>
        <v>262129.25</v>
      </c>
      <c r="P49" s="137"/>
      <c r="Q49" s="138"/>
      <c r="R49" s="6"/>
      <c r="S49" s="5"/>
    </row>
    <row r="50" spans="1:19" ht="15.75" thickBot="1" x14ac:dyDescent="0.3">
      <c r="A50" s="6"/>
      <c r="B50" s="6"/>
      <c r="C50" s="5"/>
      <c r="D50" s="5"/>
      <c r="E50" s="6"/>
      <c r="F50" s="10"/>
      <c r="G50" s="10"/>
      <c r="H50" s="10"/>
      <c r="I50" s="26"/>
      <c r="J50" s="26"/>
      <c r="K50" s="23"/>
      <c r="L50" s="31"/>
      <c r="M50" s="33"/>
      <c r="N50" s="41"/>
      <c r="O50" s="42"/>
      <c r="P50" s="137"/>
      <c r="Q50" s="138"/>
      <c r="R50" s="6"/>
      <c r="S50" s="5"/>
    </row>
    <row r="51" spans="1:19" x14ac:dyDescent="0.25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9" x14ac:dyDescent="0.25">
      <c r="A52" s="7" t="s">
        <v>53</v>
      </c>
    </row>
    <row r="53" spans="1:19" x14ac:dyDescent="0.25">
      <c r="O53" s="21"/>
    </row>
    <row r="54" spans="1:19" x14ac:dyDescent="0.25">
      <c r="A54" s="7" t="s">
        <v>54</v>
      </c>
      <c r="H54" s="7"/>
      <c r="K54" s="21"/>
      <c r="L54" s="21"/>
      <c r="M54" s="21"/>
      <c r="N54" s="21"/>
      <c r="P54" s="7" t="s">
        <v>55</v>
      </c>
    </row>
    <row r="55" spans="1:19" x14ac:dyDescent="0.25">
      <c r="A55" s="8" t="s">
        <v>56</v>
      </c>
      <c r="B55" t="s">
        <v>15</v>
      </c>
      <c r="C55" t="s">
        <v>57</v>
      </c>
      <c r="H55" s="128"/>
      <c r="I55" s="129"/>
      <c r="J55" s="129"/>
      <c r="O55" s="22"/>
      <c r="P55" s="130" t="s">
        <v>58</v>
      </c>
      <c r="Q55" s="130"/>
      <c r="R55" s="130"/>
      <c r="S55" s="130"/>
    </row>
    <row r="56" spans="1:19" x14ac:dyDescent="0.25">
      <c r="A56" s="8" t="s">
        <v>56</v>
      </c>
      <c r="B56" t="s">
        <v>16</v>
      </c>
      <c r="C56" t="s">
        <v>59</v>
      </c>
      <c r="D56" s="4"/>
      <c r="E56" s="4"/>
      <c r="F56" s="4"/>
      <c r="G56" s="4"/>
      <c r="H56" s="129"/>
      <c r="I56" s="129"/>
      <c r="J56" s="129"/>
      <c r="K56" s="4"/>
      <c r="M56" s="4"/>
      <c r="N56" s="4"/>
      <c r="O56" s="4"/>
      <c r="P56" s="130"/>
      <c r="Q56" s="130"/>
      <c r="R56" s="130"/>
      <c r="S56" s="130"/>
    </row>
    <row r="57" spans="1:19" x14ac:dyDescent="0.25">
      <c r="A57" s="8" t="s">
        <v>56</v>
      </c>
      <c r="B57" s="4" t="s">
        <v>17</v>
      </c>
      <c r="C57" s="4" t="s">
        <v>60</v>
      </c>
      <c r="D57" s="4"/>
      <c r="E57" s="4"/>
      <c r="F57" s="4"/>
      <c r="G57" s="4"/>
      <c r="H57" s="129"/>
      <c r="I57" s="129"/>
      <c r="J57" s="129"/>
      <c r="K57" s="4"/>
      <c r="M57" s="4"/>
      <c r="N57" s="4"/>
      <c r="O57" s="4"/>
      <c r="P57" s="130"/>
      <c r="Q57" s="130"/>
      <c r="R57" s="130"/>
      <c r="S57" s="130"/>
    </row>
    <row r="58" spans="1:19" x14ac:dyDescent="0.25">
      <c r="A58" s="9" t="s">
        <v>61</v>
      </c>
      <c r="B58" s="4" t="s">
        <v>62</v>
      </c>
      <c r="C58" s="4" t="s">
        <v>63</v>
      </c>
      <c r="D58" s="4"/>
      <c r="E58" s="4"/>
      <c r="F58" s="4"/>
      <c r="G58" s="4"/>
      <c r="H58" s="129"/>
      <c r="I58" s="129"/>
      <c r="J58" s="129"/>
      <c r="K58" s="4"/>
      <c r="L58" s="4"/>
      <c r="M58" s="4"/>
      <c r="N58" s="4"/>
      <c r="O58" s="4"/>
      <c r="P58" s="130"/>
      <c r="Q58" s="130"/>
      <c r="R58" s="130"/>
      <c r="S58" s="130"/>
    </row>
    <row r="59" spans="1:19" x14ac:dyDescent="0.25">
      <c r="A59" s="9" t="s">
        <v>61</v>
      </c>
      <c r="B59" s="4" t="s">
        <v>64</v>
      </c>
      <c r="C59" s="4" t="s">
        <v>65</v>
      </c>
      <c r="H59" s="129"/>
      <c r="I59" s="129"/>
      <c r="J59" s="129"/>
      <c r="P59" s="130"/>
      <c r="Q59" s="130"/>
      <c r="R59" s="130"/>
      <c r="S59" s="130"/>
    </row>
    <row r="60" spans="1:19" x14ac:dyDescent="0.25">
      <c r="A60" s="9" t="s">
        <v>61</v>
      </c>
      <c r="B60" s="4" t="s">
        <v>66</v>
      </c>
      <c r="C60" s="4" t="s">
        <v>67</v>
      </c>
      <c r="P60" s="7" t="s">
        <v>68</v>
      </c>
    </row>
    <row r="61" spans="1:19" x14ac:dyDescent="0.25">
      <c r="A61" s="8" t="s">
        <v>61</v>
      </c>
      <c r="B61" t="s">
        <v>69</v>
      </c>
      <c r="C61" s="4" t="s">
        <v>70</v>
      </c>
      <c r="P61" s="130" t="s">
        <v>71</v>
      </c>
      <c r="Q61" s="130"/>
      <c r="R61" s="130"/>
      <c r="S61" s="130"/>
    </row>
    <row r="62" spans="1:19" x14ac:dyDescent="0.25">
      <c r="A62" s="8" t="s">
        <v>61</v>
      </c>
      <c r="B62" t="s">
        <v>22</v>
      </c>
      <c r="C62" s="4" t="s">
        <v>72</v>
      </c>
      <c r="P62" s="130"/>
      <c r="Q62" s="130"/>
      <c r="R62" s="130"/>
      <c r="S62" s="130"/>
    </row>
    <row r="63" spans="1:19" x14ac:dyDescent="0.25">
      <c r="A63" s="8" t="s">
        <v>61</v>
      </c>
      <c r="B63" s="4" t="s">
        <v>73</v>
      </c>
      <c r="C63" s="4" t="s">
        <v>74</v>
      </c>
      <c r="P63" s="130"/>
      <c r="Q63" s="130"/>
      <c r="R63" s="130"/>
      <c r="S63" s="130"/>
    </row>
    <row r="64" spans="1:19" x14ac:dyDescent="0.25">
      <c r="A64" s="8" t="s">
        <v>61</v>
      </c>
      <c r="B64" s="4" t="s">
        <v>75</v>
      </c>
      <c r="C64" s="4" t="s">
        <v>47</v>
      </c>
      <c r="P64" s="130"/>
      <c r="Q64" s="130"/>
      <c r="R64" s="130"/>
      <c r="S64" s="130"/>
    </row>
    <row r="65" spans="1:3" x14ac:dyDescent="0.25">
      <c r="A65" s="8" t="s">
        <v>61</v>
      </c>
      <c r="B65" s="4" t="s">
        <v>76</v>
      </c>
      <c r="C65" s="4" t="s">
        <v>43</v>
      </c>
    </row>
    <row r="66" spans="1:3" x14ac:dyDescent="0.25">
      <c r="A66" s="8" t="s">
        <v>61</v>
      </c>
      <c r="B66" s="4" t="s">
        <v>77</v>
      </c>
      <c r="C66" s="4" t="s">
        <v>78</v>
      </c>
    </row>
    <row r="67" spans="1:3" x14ac:dyDescent="0.25">
      <c r="A67" s="8" t="s">
        <v>61</v>
      </c>
      <c r="B67" s="4" t="s">
        <v>79</v>
      </c>
      <c r="C67" s="4" t="s">
        <v>80</v>
      </c>
    </row>
    <row r="68" spans="1:3" x14ac:dyDescent="0.25">
      <c r="A68" s="8" t="s">
        <v>61</v>
      </c>
      <c r="B68" s="4" t="s">
        <v>81</v>
      </c>
      <c r="C68" s="4" t="s">
        <v>82</v>
      </c>
    </row>
  </sheetData>
  <sheetProtection algorithmName="SHA-512" hashValue="aFMCb+FcFaHr/7qNdZnwesMivdmdy7dIBNp9/LkOEjxNCwkn0PlEFNQdBX5FQfhsUK7vJyAYp/chBwxkTgf02Q==" saltValue="E473xOrTsirDUnLmNEWsaA==" spinCount="100000" sheet="1" insertRows="0"/>
  <protectedRanges>
    <protectedRange sqref="A11:S50 A52 A1" name="Bereich1"/>
  </protectedRanges>
  <mergeCells count="55">
    <mergeCell ref="P32:Q32"/>
    <mergeCell ref="P33:Q33"/>
    <mergeCell ref="P34:Q34"/>
    <mergeCell ref="P27:Q27"/>
    <mergeCell ref="P28:Q28"/>
    <mergeCell ref="P29:Q29"/>
    <mergeCell ref="P30:Q30"/>
    <mergeCell ref="P31:Q31"/>
    <mergeCell ref="P22:Q22"/>
    <mergeCell ref="P23:Q23"/>
    <mergeCell ref="P24:Q24"/>
    <mergeCell ref="P25:Q25"/>
    <mergeCell ref="P26:Q26"/>
    <mergeCell ref="P41:Q41"/>
    <mergeCell ref="P42:Q42"/>
    <mergeCell ref="P55:S59"/>
    <mergeCell ref="P44:Q44"/>
    <mergeCell ref="P45:Q45"/>
    <mergeCell ref="F10:G10"/>
    <mergeCell ref="P10:Q10"/>
    <mergeCell ref="F9:I9"/>
    <mergeCell ref="P43:Q43"/>
    <mergeCell ref="P14:Q14"/>
    <mergeCell ref="P15:Q15"/>
    <mergeCell ref="P16:Q16"/>
    <mergeCell ref="P17:Q17"/>
    <mergeCell ref="P18:Q18"/>
    <mergeCell ref="P35:Q35"/>
    <mergeCell ref="P19:Q19"/>
    <mergeCell ref="P20:Q20"/>
    <mergeCell ref="P21:Q21"/>
    <mergeCell ref="P36:Q36"/>
    <mergeCell ref="P37:Q37"/>
    <mergeCell ref="P38:Q38"/>
    <mergeCell ref="A8:A9"/>
    <mergeCell ref="B8:B9"/>
    <mergeCell ref="C8:E8"/>
    <mergeCell ref="K9:O9"/>
    <mergeCell ref="F8:O8"/>
    <mergeCell ref="P61:S64"/>
    <mergeCell ref="K4:O4"/>
    <mergeCell ref="K5:O5"/>
    <mergeCell ref="K6:O6"/>
    <mergeCell ref="P8:Q8"/>
    <mergeCell ref="P9:Q9"/>
    <mergeCell ref="P11:Q11"/>
    <mergeCell ref="P12:Q12"/>
    <mergeCell ref="P13:Q13"/>
    <mergeCell ref="P50:Q50"/>
    <mergeCell ref="P46:Q46"/>
    <mergeCell ref="P47:Q47"/>
    <mergeCell ref="P48:Q48"/>
    <mergeCell ref="P49:Q49"/>
    <mergeCell ref="P39:Q39"/>
    <mergeCell ref="P40:Q40"/>
  </mergeCells>
  <pageMargins left="0.7" right="0.7" top="0.75" bottom="0.75" header="0.3" footer="0.3"/>
  <pageSetup paperSize="8" scale="61" fitToHeight="0" orientation="landscape" r:id="rId1"/>
  <headerFooter differentFirst="1">
    <firstHeader>&amp;C
&amp;"-,Fett"&amp;20Progetto di pianificazione locale [...] del [...]&amp;R&amp;"-,Fett"&amp;16Guida d'applicazione PMB3
&amp;12Ufficio per lo sviluppo del territorio dei Grigioni, versione stato 26.06.2024</firstHeader>
    <firstFooter>&amp;L[...]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view="pageLayout" zoomScale="90" zoomScaleNormal="100" zoomScalePageLayoutView="90" workbookViewId="0">
      <selection activeCell="L59" sqref="L59"/>
    </sheetView>
  </sheetViews>
  <sheetFormatPr baseColWidth="10" defaultColWidth="9.140625" defaultRowHeight="15" x14ac:dyDescent="0.25"/>
  <cols>
    <col min="1" max="1" width="9.42578125" customWidth="1"/>
    <col min="2" max="2" width="12.5703125" customWidth="1"/>
    <col min="3" max="3" width="9" customWidth="1"/>
    <col min="4" max="4" width="8.5703125" customWidth="1"/>
    <col min="5" max="5" width="12" customWidth="1"/>
    <col min="6" max="6" width="12.7109375" customWidth="1"/>
    <col min="7" max="7" width="13.5703125" customWidth="1"/>
    <col min="8" max="8" width="17.85546875" customWidth="1"/>
    <col min="9" max="9" width="17.5703125" customWidth="1"/>
    <col min="10" max="10" width="38.28515625" customWidth="1"/>
    <col min="11" max="11" width="7.140625" customWidth="1"/>
    <col min="12" max="14" width="20.140625" customWidth="1"/>
    <col min="15" max="15" width="17" customWidth="1"/>
    <col min="16" max="16" width="10.7109375" customWidth="1"/>
    <col min="17" max="17" width="12.5703125" customWidth="1"/>
    <col min="18" max="18" width="23.140625" customWidth="1"/>
    <col min="19" max="19" width="28.85546875" customWidth="1"/>
  </cols>
  <sheetData>
    <row r="1" spans="1:19" ht="21" x14ac:dyDescent="0.35">
      <c r="A1" s="3" t="s">
        <v>83</v>
      </c>
    </row>
    <row r="3" spans="1:19" ht="21" x14ac:dyDescent="0.35">
      <c r="A3" s="3" t="s">
        <v>1</v>
      </c>
    </row>
    <row r="4" spans="1:19" ht="21" x14ac:dyDescent="0.35">
      <c r="A4" s="3" t="s">
        <v>2</v>
      </c>
      <c r="F4" s="51"/>
      <c r="G4" s="51"/>
      <c r="H4" s="51"/>
      <c r="I4" s="51"/>
      <c r="J4" s="12" t="s">
        <v>3</v>
      </c>
      <c r="K4" s="131">
        <f>L49</f>
        <v>1791074.5</v>
      </c>
      <c r="L4" s="132"/>
      <c r="M4" s="132"/>
      <c r="N4" s="132"/>
      <c r="O4" s="132"/>
    </row>
    <row r="5" spans="1:19" ht="15.75" x14ac:dyDescent="0.25">
      <c r="F5" s="51"/>
      <c r="G5" s="51"/>
      <c r="H5" s="51"/>
      <c r="I5" s="51"/>
      <c r="J5" s="12" t="s">
        <v>4</v>
      </c>
      <c r="K5" s="131">
        <f>N49</f>
        <v>1528945.25</v>
      </c>
      <c r="L5" s="132"/>
      <c r="M5" s="132"/>
      <c r="N5" s="132"/>
      <c r="O5" s="132"/>
    </row>
    <row r="6" spans="1:19" ht="15.75" x14ac:dyDescent="0.25">
      <c r="F6" s="51"/>
      <c r="G6" s="51"/>
      <c r="H6" s="51"/>
      <c r="I6" s="51"/>
      <c r="J6" s="12" t="s">
        <v>5</v>
      </c>
      <c r="K6" s="131">
        <f>O49</f>
        <v>262129.25</v>
      </c>
      <c r="L6" s="132"/>
      <c r="M6" s="132"/>
      <c r="N6" s="132"/>
      <c r="O6" s="132"/>
    </row>
    <row r="7" spans="1:19" ht="11.45" customHeight="1" thickBo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19" ht="15" customHeight="1" thickBot="1" x14ac:dyDescent="0.3">
      <c r="A8" s="139" t="s">
        <v>6</v>
      </c>
      <c r="B8" s="141" t="s">
        <v>7</v>
      </c>
      <c r="C8" s="143" t="s">
        <v>8</v>
      </c>
      <c r="D8" s="144"/>
      <c r="E8" s="145"/>
      <c r="F8" s="148" t="s">
        <v>9</v>
      </c>
      <c r="G8" s="148"/>
      <c r="H8" s="148"/>
      <c r="I8" s="148"/>
      <c r="J8" s="148"/>
      <c r="K8" s="148"/>
      <c r="L8" s="148"/>
      <c r="M8" s="148"/>
      <c r="N8" s="148"/>
      <c r="O8" s="149"/>
      <c r="P8" s="133" t="s">
        <v>10</v>
      </c>
      <c r="Q8" s="134"/>
      <c r="R8" s="47" t="s">
        <v>11</v>
      </c>
      <c r="S8" s="14" t="s">
        <v>87</v>
      </c>
    </row>
    <row r="9" spans="1:19" ht="205.5" customHeight="1" thickBot="1" x14ac:dyDescent="0.3">
      <c r="A9" s="140"/>
      <c r="B9" s="142"/>
      <c r="C9" s="52" t="s">
        <v>12</v>
      </c>
      <c r="D9" s="52" t="s">
        <v>13</v>
      </c>
      <c r="E9" s="52" t="s">
        <v>14</v>
      </c>
      <c r="F9" s="153" t="s">
        <v>95</v>
      </c>
      <c r="G9" s="154"/>
      <c r="H9" s="154"/>
      <c r="I9" s="155"/>
      <c r="J9" s="16" t="s">
        <v>96</v>
      </c>
      <c r="K9" s="146" t="s">
        <v>97</v>
      </c>
      <c r="L9" s="146"/>
      <c r="M9" s="146"/>
      <c r="N9" s="146"/>
      <c r="O9" s="147"/>
      <c r="P9" s="135" t="s">
        <v>98</v>
      </c>
      <c r="Q9" s="136"/>
      <c r="R9" s="16" t="s">
        <v>99</v>
      </c>
      <c r="S9" s="17" t="s">
        <v>100</v>
      </c>
    </row>
    <row r="10" spans="1:19" ht="16.5" customHeight="1" thickBot="1" x14ac:dyDescent="0.3">
      <c r="A10" s="18" t="s">
        <v>15</v>
      </c>
      <c r="B10" s="52" t="s">
        <v>16</v>
      </c>
      <c r="C10" s="19" t="s">
        <v>17</v>
      </c>
      <c r="D10" s="19" t="s">
        <v>17</v>
      </c>
      <c r="E10" s="52" t="s">
        <v>16</v>
      </c>
      <c r="F10" s="150" t="s">
        <v>18</v>
      </c>
      <c r="G10" s="151"/>
      <c r="H10" s="54" t="s">
        <v>19</v>
      </c>
      <c r="I10" s="104" t="s">
        <v>20</v>
      </c>
      <c r="J10" s="103" t="s">
        <v>21</v>
      </c>
      <c r="K10" s="53" t="s">
        <v>22</v>
      </c>
      <c r="L10" s="104" t="s">
        <v>9</v>
      </c>
      <c r="M10" s="54" t="s">
        <v>23</v>
      </c>
      <c r="N10" s="104" t="s">
        <v>24</v>
      </c>
      <c r="O10" s="104" t="s">
        <v>25</v>
      </c>
      <c r="P10" s="151" t="s">
        <v>26</v>
      </c>
      <c r="Q10" s="152"/>
      <c r="R10" s="52" t="s">
        <v>27</v>
      </c>
      <c r="S10" s="91" t="s">
        <v>26</v>
      </c>
    </row>
    <row r="11" spans="1:19" ht="15" customHeight="1" x14ac:dyDescent="0.25">
      <c r="A11" s="6"/>
      <c r="B11" s="6"/>
      <c r="C11" s="5"/>
      <c r="D11" s="5"/>
      <c r="E11" s="6"/>
      <c r="F11" s="10"/>
      <c r="G11" s="10"/>
      <c r="H11" s="10"/>
      <c r="I11" s="56"/>
      <c r="J11" s="49"/>
      <c r="K11" s="46"/>
      <c r="L11" s="43"/>
      <c r="M11" s="44"/>
      <c r="N11" s="105"/>
      <c r="O11" s="64"/>
      <c r="P11" s="137"/>
      <c r="Q11" s="138"/>
      <c r="R11" s="6"/>
      <c r="S11" s="5"/>
    </row>
    <row r="12" spans="1:19" x14ac:dyDescent="0.25">
      <c r="A12" s="11" t="s">
        <v>28</v>
      </c>
      <c r="B12" s="6"/>
      <c r="C12" s="5"/>
      <c r="D12" s="5"/>
      <c r="E12" s="6"/>
      <c r="F12" s="10"/>
      <c r="G12" s="10"/>
      <c r="H12" s="10"/>
      <c r="I12" s="26"/>
      <c r="J12" s="48"/>
      <c r="K12" s="28"/>
      <c r="L12" s="30"/>
      <c r="M12" s="32"/>
      <c r="N12" s="37"/>
      <c r="O12" s="39"/>
      <c r="P12" s="137"/>
      <c r="Q12" s="138"/>
      <c r="R12" s="6"/>
      <c r="S12" s="5"/>
    </row>
    <row r="13" spans="1:19" x14ac:dyDescent="0.25">
      <c r="A13" s="6"/>
      <c r="B13" s="6"/>
      <c r="C13" s="5"/>
      <c r="D13" s="5"/>
      <c r="E13" s="6"/>
      <c r="F13" s="10"/>
      <c r="G13" s="10"/>
      <c r="H13" s="10"/>
      <c r="I13" s="26"/>
      <c r="J13" s="48"/>
      <c r="K13" s="23"/>
      <c r="L13" s="31"/>
      <c r="M13" s="33"/>
      <c r="N13" s="38"/>
      <c r="O13" s="39"/>
      <c r="P13" s="137"/>
      <c r="Q13" s="138"/>
      <c r="R13" s="6"/>
      <c r="S13" s="5"/>
    </row>
    <row r="14" spans="1:19" s="2" customFormat="1" x14ac:dyDescent="0.25">
      <c r="A14" s="123">
        <v>1122</v>
      </c>
      <c r="B14" s="6">
        <v>3500</v>
      </c>
      <c r="C14" s="5" t="s">
        <v>29</v>
      </c>
      <c r="D14" s="5" t="s">
        <v>30</v>
      </c>
      <c r="E14" s="6">
        <v>2000</v>
      </c>
      <c r="F14" s="10">
        <v>15</v>
      </c>
      <c r="G14" s="10">
        <v>240</v>
      </c>
      <c r="H14" s="10">
        <f t="shared" ref="H14:H46" si="0">(E14*G14)-(E14*F14)</f>
        <v>450000</v>
      </c>
      <c r="I14" s="10">
        <f>H14</f>
        <v>450000</v>
      </c>
      <c r="J14" s="5" t="s">
        <v>31</v>
      </c>
      <c r="K14" s="23">
        <v>0.3</v>
      </c>
      <c r="L14" s="10">
        <f>I14*K14</f>
        <v>135000</v>
      </c>
      <c r="M14" s="27">
        <f>L14/K14*30%*75%</f>
        <v>101250</v>
      </c>
      <c r="N14" s="39">
        <f t="shared" ref="N14:N20" si="1">IF(M14&gt;L14, L14,M14)</f>
        <v>101250</v>
      </c>
      <c r="O14" s="39">
        <f>L14-N14</f>
        <v>33750</v>
      </c>
      <c r="P14" s="137" t="s">
        <v>32</v>
      </c>
      <c r="Q14" s="138"/>
      <c r="R14" s="6">
        <v>8</v>
      </c>
      <c r="S14" s="5" t="s">
        <v>88</v>
      </c>
    </row>
    <row r="15" spans="1:19" x14ac:dyDescent="0.25">
      <c r="A15" s="123">
        <v>1256</v>
      </c>
      <c r="B15" s="6">
        <v>3255</v>
      </c>
      <c r="C15" s="5" t="s">
        <v>29</v>
      </c>
      <c r="D15" s="5" t="s">
        <v>34</v>
      </c>
      <c r="E15" s="6">
        <v>2100</v>
      </c>
      <c r="F15" s="10">
        <v>15</v>
      </c>
      <c r="G15" s="10">
        <v>330</v>
      </c>
      <c r="H15" s="10">
        <f t="shared" si="0"/>
        <v>661500</v>
      </c>
      <c r="I15" s="10">
        <f t="shared" ref="I15:I46" si="2">H15</f>
        <v>661500</v>
      </c>
      <c r="J15" s="67" t="s">
        <v>31</v>
      </c>
      <c r="K15" s="23">
        <v>0.3</v>
      </c>
      <c r="L15" s="10">
        <f t="shared" ref="L15:L46" si="3">I15*K15</f>
        <v>198450</v>
      </c>
      <c r="M15" s="27">
        <f>L15/K15*30%*75%</f>
        <v>148837.5</v>
      </c>
      <c r="N15" s="39">
        <f>IF(M15&gt;L15, L15,M15)</f>
        <v>148837.5</v>
      </c>
      <c r="O15" s="39">
        <f>L15-N15</f>
        <v>49612.5</v>
      </c>
      <c r="P15" s="137" t="s">
        <v>35</v>
      </c>
      <c r="Q15" s="138"/>
      <c r="R15" s="6">
        <v>10</v>
      </c>
      <c r="S15" s="5" t="s">
        <v>89</v>
      </c>
    </row>
    <row r="16" spans="1:19" ht="15.75" thickBot="1" x14ac:dyDescent="0.3">
      <c r="A16" s="123">
        <v>1599</v>
      </c>
      <c r="B16" s="6">
        <v>4200</v>
      </c>
      <c r="C16" s="5" t="s">
        <v>29</v>
      </c>
      <c r="D16" s="5" t="s">
        <v>36</v>
      </c>
      <c r="E16" s="6">
        <v>3500</v>
      </c>
      <c r="F16" s="10">
        <v>15</v>
      </c>
      <c r="G16" s="10">
        <v>120</v>
      </c>
      <c r="H16" s="10">
        <f t="shared" si="0"/>
        <v>367500</v>
      </c>
      <c r="I16" s="27">
        <f t="shared" si="2"/>
        <v>367500</v>
      </c>
      <c r="J16" s="117" t="s">
        <v>37</v>
      </c>
      <c r="K16" s="58"/>
      <c r="L16" s="59">
        <f t="shared" si="3"/>
        <v>0</v>
      </c>
      <c r="M16" s="60"/>
      <c r="N16" s="61"/>
      <c r="O16" s="61"/>
      <c r="P16" s="137" t="s">
        <v>32</v>
      </c>
      <c r="Q16" s="138"/>
      <c r="R16" s="6">
        <v>8</v>
      </c>
      <c r="S16" s="5" t="s">
        <v>88</v>
      </c>
    </row>
    <row r="17" spans="1:19" ht="15.75" thickBot="1" x14ac:dyDescent="0.3">
      <c r="A17" s="123">
        <v>2456</v>
      </c>
      <c r="B17" s="6">
        <v>845</v>
      </c>
      <c r="C17" s="5" t="s">
        <v>29</v>
      </c>
      <c r="D17" s="5" t="s">
        <v>38</v>
      </c>
      <c r="E17" s="6">
        <v>845</v>
      </c>
      <c r="F17" s="10">
        <v>10</v>
      </c>
      <c r="G17" s="10">
        <v>540</v>
      </c>
      <c r="H17" s="10">
        <f t="shared" si="0"/>
        <v>447850</v>
      </c>
      <c r="I17" s="10">
        <f t="shared" si="2"/>
        <v>447850</v>
      </c>
      <c r="J17" s="116" t="s">
        <v>31</v>
      </c>
      <c r="K17" s="118">
        <v>0.4</v>
      </c>
      <c r="L17" s="70">
        <f t="shared" si="3"/>
        <v>179140</v>
      </c>
      <c r="M17" s="71">
        <f>L17/K17*30%*75%</f>
        <v>100766.25</v>
      </c>
      <c r="N17" s="72">
        <f t="shared" si="1"/>
        <v>100766.25</v>
      </c>
      <c r="O17" s="73">
        <f>L17-N17</f>
        <v>78373.75</v>
      </c>
      <c r="P17" s="137" t="s">
        <v>35</v>
      </c>
      <c r="Q17" s="138"/>
      <c r="R17" s="6">
        <v>5</v>
      </c>
      <c r="S17" s="5" t="s">
        <v>90</v>
      </c>
    </row>
    <row r="18" spans="1:19" ht="15.75" thickBot="1" x14ac:dyDescent="0.3">
      <c r="A18" s="123">
        <v>2577</v>
      </c>
      <c r="B18" s="6">
        <v>540</v>
      </c>
      <c r="C18" s="5" t="s">
        <v>29</v>
      </c>
      <c r="D18" s="5" t="s">
        <v>39</v>
      </c>
      <c r="E18" s="6">
        <v>38</v>
      </c>
      <c r="F18" s="59">
        <v>10</v>
      </c>
      <c r="G18" s="10">
        <v>450</v>
      </c>
      <c r="H18" s="59">
        <f t="shared" si="0"/>
        <v>16720</v>
      </c>
      <c r="I18" s="59">
        <f t="shared" si="2"/>
        <v>16720</v>
      </c>
      <c r="J18" s="5" t="s">
        <v>40</v>
      </c>
      <c r="K18" s="98"/>
      <c r="L18" s="99">
        <f t="shared" si="3"/>
        <v>0</v>
      </c>
      <c r="M18" s="100"/>
      <c r="N18" s="101"/>
      <c r="O18" s="101"/>
      <c r="P18" s="137" t="s">
        <v>32</v>
      </c>
      <c r="Q18" s="138"/>
      <c r="R18" s="6">
        <v>8</v>
      </c>
      <c r="S18" s="5" t="s">
        <v>88</v>
      </c>
    </row>
    <row r="19" spans="1:19" ht="15.75" thickBot="1" x14ac:dyDescent="0.3">
      <c r="A19" s="123">
        <v>3555</v>
      </c>
      <c r="B19" s="6">
        <v>10240</v>
      </c>
      <c r="C19" s="5" t="s">
        <v>29</v>
      </c>
      <c r="D19" s="5" t="s">
        <v>41</v>
      </c>
      <c r="E19" s="92">
        <v>8050</v>
      </c>
      <c r="F19" s="93">
        <v>50</v>
      </c>
      <c r="G19" s="45">
        <v>330</v>
      </c>
      <c r="H19" s="84">
        <f t="shared" si="0"/>
        <v>2254000</v>
      </c>
      <c r="I19" s="120">
        <f>H19-1200000</f>
        <v>1054000</v>
      </c>
      <c r="J19" s="94" t="s">
        <v>31</v>
      </c>
      <c r="K19" s="119">
        <v>0.25</v>
      </c>
      <c r="L19" s="95">
        <f t="shared" si="3"/>
        <v>263500</v>
      </c>
      <c r="M19" s="96">
        <f>L19/K19*30%*75%</f>
        <v>237150</v>
      </c>
      <c r="N19" s="97">
        <f t="shared" si="1"/>
        <v>237150</v>
      </c>
      <c r="O19" s="102">
        <f>L19-N19</f>
        <v>26350</v>
      </c>
      <c r="P19" s="137" t="s">
        <v>42</v>
      </c>
      <c r="Q19" s="138"/>
      <c r="R19" s="6">
        <v>10</v>
      </c>
      <c r="S19" s="5" t="s">
        <v>91</v>
      </c>
    </row>
    <row r="20" spans="1:19" ht="15.75" thickBot="1" x14ac:dyDescent="0.3">
      <c r="A20" s="124">
        <v>4566</v>
      </c>
      <c r="B20" s="66">
        <v>9005</v>
      </c>
      <c r="C20" s="67" t="s">
        <v>29</v>
      </c>
      <c r="D20" s="67" t="s">
        <v>44</v>
      </c>
      <c r="E20" s="66">
        <v>5500</v>
      </c>
      <c r="F20" s="63">
        <v>15</v>
      </c>
      <c r="G20" s="10">
        <v>330</v>
      </c>
      <c r="H20" s="63">
        <f t="shared" si="0"/>
        <v>1732500</v>
      </c>
      <c r="I20" s="63">
        <f t="shared" si="2"/>
        <v>1732500</v>
      </c>
      <c r="J20" s="57" t="s">
        <v>31</v>
      </c>
      <c r="K20" s="118">
        <v>0.22500000000000001</v>
      </c>
      <c r="L20" s="70">
        <f>I20*K20</f>
        <v>389812.5</v>
      </c>
      <c r="M20" s="71">
        <f>L20/K20*30%*75%</f>
        <v>389812.5</v>
      </c>
      <c r="N20" s="72">
        <f t="shared" si="1"/>
        <v>389812.5</v>
      </c>
      <c r="O20" s="73">
        <f>L20-N20</f>
        <v>0</v>
      </c>
      <c r="P20" s="137" t="s">
        <v>45</v>
      </c>
      <c r="Q20" s="138"/>
      <c r="R20" s="6">
        <v>5</v>
      </c>
      <c r="S20" s="5" t="s">
        <v>88</v>
      </c>
    </row>
    <row r="21" spans="1:19" ht="15.75" thickBot="1" x14ac:dyDescent="0.3">
      <c r="A21" s="125">
        <v>5012</v>
      </c>
      <c r="B21" s="80">
        <v>10120</v>
      </c>
      <c r="C21" s="75" t="s">
        <v>29</v>
      </c>
      <c r="D21" s="75" t="s">
        <v>46</v>
      </c>
      <c r="E21" s="81">
        <v>7000</v>
      </c>
      <c r="F21" s="26">
        <v>15</v>
      </c>
      <c r="G21" s="10">
        <v>250</v>
      </c>
      <c r="H21" s="10">
        <f t="shared" si="0"/>
        <v>1645000</v>
      </c>
      <c r="I21" s="10">
        <f t="shared" si="2"/>
        <v>1645000</v>
      </c>
      <c r="J21" s="57" t="s">
        <v>31</v>
      </c>
      <c r="K21" s="118">
        <v>0.2</v>
      </c>
      <c r="L21" s="89">
        <f t="shared" si="3"/>
        <v>329000</v>
      </c>
      <c r="M21" s="71">
        <f>L21/K21*30%*75%</f>
        <v>370125</v>
      </c>
      <c r="N21" s="90">
        <f>IF(M21&gt;L21, L21,M21)</f>
        <v>329000</v>
      </c>
      <c r="O21" s="73">
        <f>L21-N21</f>
        <v>0</v>
      </c>
      <c r="P21" s="137" t="s">
        <v>35</v>
      </c>
      <c r="Q21" s="138"/>
      <c r="R21" s="6">
        <v>5</v>
      </c>
      <c r="S21" s="5" t="s">
        <v>92</v>
      </c>
    </row>
    <row r="22" spans="1:19" ht="15.75" thickBot="1" x14ac:dyDescent="0.3">
      <c r="A22" s="126"/>
      <c r="B22" s="82"/>
      <c r="C22" s="78" t="s">
        <v>48</v>
      </c>
      <c r="D22" s="78" t="s">
        <v>30</v>
      </c>
      <c r="E22" s="83">
        <v>3120</v>
      </c>
      <c r="F22" s="26">
        <v>5</v>
      </c>
      <c r="G22" s="10">
        <v>240</v>
      </c>
      <c r="H22" s="10">
        <f t="shared" si="0"/>
        <v>733200</v>
      </c>
      <c r="I22" s="10">
        <f t="shared" si="2"/>
        <v>733200</v>
      </c>
      <c r="J22" s="5" t="s">
        <v>31</v>
      </c>
      <c r="K22" s="62">
        <v>0.3</v>
      </c>
      <c r="L22" s="63">
        <f t="shared" si="3"/>
        <v>219960</v>
      </c>
      <c r="M22" s="65">
        <f>L22/K22*30%*75%</f>
        <v>164970</v>
      </c>
      <c r="N22" s="64">
        <f>IF(M22&gt;L22, L22,M22)</f>
        <v>164970</v>
      </c>
      <c r="O22" s="64">
        <f>L22-N22</f>
        <v>54990</v>
      </c>
      <c r="P22" s="137" t="s">
        <v>32</v>
      </c>
      <c r="Q22" s="138"/>
      <c r="R22" s="6">
        <v>8</v>
      </c>
      <c r="S22" s="5" t="s">
        <v>90</v>
      </c>
    </row>
    <row r="23" spans="1:19" x14ac:dyDescent="0.25">
      <c r="A23" s="127">
        <v>6224</v>
      </c>
      <c r="B23" s="68">
        <v>550</v>
      </c>
      <c r="C23" s="69" t="s">
        <v>48</v>
      </c>
      <c r="D23" s="69" t="s">
        <v>30</v>
      </c>
      <c r="E23" s="85">
        <v>5</v>
      </c>
      <c r="F23" s="10">
        <v>5</v>
      </c>
      <c r="G23" s="10">
        <v>240</v>
      </c>
      <c r="H23" s="10">
        <f t="shared" si="0"/>
        <v>1175</v>
      </c>
      <c r="I23" s="10">
        <f t="shared" si="2"/>
        <v>1175</v>
      </c>
      <c r="J23" s="5" t="s">
        <v>49</v>
      </c>
      <c r="K23" s="23"/>
      <c r="L23" s="10">
        <f t="shared" si="3"/>
        <v>0</v>
      </c>
      <c r="M23" s="45"/>
      <c r="N23" s="39"/>
      <c r="O23" s="39"/>
      <c r="P23" s="137" t="s">
        <v>33</v>
      </c>
      <c r="Q23" s="138"/>
      <c r="R23" s="6"/>
      <c r="S23" s="5"/>
    </row>
    <row r="24" spans="1:19" x14ac:dyDescent="0.25">
      <c r="A24" s="123">
        <v>6945</v>
      </c>
      <c r="B24" s="6">
        <v>450</v>
      </c>
      <c r="C24" s="5" t="s">
        <v>48</v>
      </c>
      <c r="D24" s="5" t="s">
        <v>39</v>
      </c>
      <c r="E24" s="86">
        <v>2</v>
      </c>
      <c r="F24" s="10">
        <v>5</v>
      </c>
      <c r="G24" s="10">
        <v>450</v>
      </c>
      <c r="H24" s="10">
        <f t="shared" si="0"/>
        <v>890</v>
      </c>
      <c r="I24" s="10">
        <f t="shared" si="2"/>
        <v>890</v>
      </c>
      <c r="J24" s="5" t="s">
        <v>49</v>
      </c>
      <c r="K24" s="23"/>
      <c r="L24" s="10">
        <f t="shared" si="3"/>
        <v>0</v>
      </c>
      <c r="M24" s="45"/>
      <c r="N24" s="39"/>
      <c r="O24" s="39"/>
      <c r="P24" s="137" t="s">
        <v>33</v>
      </c>
      <c r="Q24" s="138"/>
      <c r="R24" s="6"/>
      <c r="S24" s="5"/>
    </row>
    <row r="25" spans="1:19" x14ac:dyDescent="0.25">
      <c r="A25" s="123">
        <v>7452</v>
      </c>
      <c r="B25" s="6">
        <v>512</v>
      </c>
      <c r="C25" s="5" t="s">
        <v>29</v>
      </c>
      <c r="D25" s="5" t="s">
        <v>30</v>
      </c>
      <c r="E25" s="86">
        <v>3</v>
      </c>
      <c r="F25" s="10">
        <v>10</v>
      </c>
      <c r="G25" s="10">
        <v>240</v>
      </c>
      <c r="H25" s="10">
        <f t="shared" si="0"/>
        <v>690</v>
      </c>
      <c r="I25" s="10">
        <f t="shared" si="2"/>
        <v>690</v>
      </c>
      <c r="J25" s="5" t="s">
        <v>49</v>
      </c>
      <c r="K25" s="23"/>
      <c r="L25" s="10">
        <f t="shared" si="3"/>
        <v>0</v>
      </c>
      <c r="M25" s="45"/>
      <c r="N25" s="39"/>
      <c r="O25" s="39"/>
      <c r="P25" s="137" t="s">
        <v>33</v>
      </c>
      <c r="Q25" s="138"/>
      <c r="R25" s="6"/>
      <c r="S25" s="5"/>
    </row>
    <row r="26" spans="1:19" ht="15.75" thickBot="1" x14ac:dyDescent="0.3">
      <c r="A26" s="124">
        <v>7466</v>
      </c>
      <c r="B26" s="66">
        <v>645</v>
      </c>
      <c r="C26" s="67" t="s">
        <v>29</v>
      </c>
      <c r="D26" s="67" t="s">
        <v>34</v>
      </c>
      <c r="E26" s="87">
        <v>4</v>
      </c>
      <c r="F26" s="10">
        <v>15</v>
      </c>
      <c r="G26" s="10">
        <v>330</v>
      </c>
      <c r="H26" s="10">
        <f t="shared" si="0"/>
        <v>1260</v>
      </c>
      <c r="I26" s="10">
        <f t="shared" si="2"/>
        <v>1260</v>
      </c>
      <c r="J26" s="5" t="s">
        <v>49</v>
      </c>
      <c r="K26" s="23"/>
      <c r="L26" s="10">
        <f t="shared" si="3"/>
        <v>0</v>
      </c>
      <c r="M26" s="45"/>
      <c r="N26" s="39"/>
      <c r="O26" s="39"/>
      <c r="P26" s="137" t="s">
        <v>33</v>
      </c>
      <c r="Q26" s="138"/>
      <c r="R26" s="6"/>
      <c r="S26" s="5"/>
    </row>
    <row r="27" spans="1:19" x14ac:dyDescent="0.25">
      <c r="A27" s="125">
        <v>7651</v>
      </c>
      <c r="B27" s="80">
        <v>2100</v>
      </c>
      <c r="C27" s="75" t="s">
        <v>48</v>
      </c>
      <c r="D27" s="75" t="s">
        <v>34</v>
      </c>
      <c r="E27" s="88">
        <v>3</v>
      </c>
      <c r="F27" s="26">
        <v>5</v>
      </c>
      <c r="G27" s="10">
        <v>330</v>
      </c>
      <c r="H27" s="10">
        <f t="shared" si="0"/>
        <v>975</v>
      </c>
      <c r="I27" s="10">
        <f t="shared" si="2"/>
        <v>975</v>
      </c>
      <c r="J27" s="5" t="s">
        <v>49</v>
      </c>
      <c r="K27" s="23"/>
      <c r="L27" s="10">
        <f t="shared" si="3"/>
        <v>0</v>
      </c>
      <c r="M27" s="45"/>
      <c r="N27" s="39"/>
      <c r="O27" s="39"/>
      <c r="P27" s="137" t="s">
        <v>33</v>
      </c>
      <c r="Q27" s="138"/>
      <c r="R27" s="6"/>
      <c r="S27" s="5"/>
    </row>
    <row r="28" spans="1:19" ht="15.75" thickBot="1" x14ac:dyDescent="0.3">
      <c r="A28" s="126"/>
      <c r="B28" s="82"/>
      <c r="C28" s="78" t="s">
        <v>29</v>
      </c>
      <c r="D28" s="78" t="s">
        <v>30</v>
      </c>
      <c r="E28" s="83">
        <v>25</v>
      </c>
      <c r="F28" s="26">
        <v>10</v>
      </c>
      <c r="G28" s="10">
        <v>240</v>
      </c>
      <c r="H28" s="10">
        <f t="shared" si="0"/>
        <v>5750</v>
      </c>
      <c r="I28" s="59">
        <f t="shared" si="2"/>
        <v>5750</v>
      </c>
      <c r="J28" s="67" t="s">
        <v>49</v>
      </c>
      <c r="K28" s="58"/>
      <c r="L28" s="10">
        <f t="shared" si="3"/>
        <v>0</v>
      </c>
      <c r="M28" s="45"/>
      <c r="N28" s="39"/>
      <c r="O28" s="39"/>
      <c r="P28" s="137" t="s">
        <v>33</v>
      </c>
      <c r="Q28" s="138"/>
      <c r="R28" s="6"/>
      <c r="S28" s="5"/>
    </row>
    <row r="29" spans="1:19" x14ac:dyDescent="0.25">
      <c r="A29" s="125">
        <v>7969</v>
      </c>
      <c r="B29" s="80">
        <v>4402</v>
      </c>
      <c r="C29" s="75" t="s">
        <v>29</v>
      </c>
      <c r="D29" s="75" t="s">
        <v>30</v>
      </c>
      <c r="E29" s="81">
        <v>95</v>
      </c>
      <c r="F29" s="26">
        <v>10</v>
      </c>
      <c r="G29" s="10">
        <v>240</v>
      </c>
      <c r="H29" s="27">
        <f t="shared" si="0"/>
        <v>21850</v>
      </c>
      <c r="I29" s="74">
        <f t="shared" si="2"/>
        <v>21850</v>
      </c>
      <c r="J29" s="75" t="s">
        <v>31</v>
      </c>
      <c r="K29" s="76">
        <v>0.3</v>
      </c>
      <c r="L29" s="26">
        <f t="shared" si="3"/>
        <v>6555</v>
      </c>
      <c r="M29" s="45">
        <f>L29/K29*30%*75%</f>
        <v>4916.25</v>
      </c>
      <c r="N29" s="39">
        <f>IF(M29&gt;L29, L29,M29)</f>
        <v>4916.25</v>
      </c>
      <c r="O29" s="39">
        <f>L29-N29</f>
        <v>1638.75</v>
      </c>
      <c r="P29" s="137" t="s">
        <v>32</v>
      </c>
      <c r="Q29" s="138"/>
      <c r="R29" s="6">
        <v>8</v>
      </c>
      <c r="S29" s="5" t="s">
        <v>88</v>
      </c>
    </row>
    <row r="30" spans="1:19" ht="15.75" thickBot="1" x14ac:dyDescent="0.3">
      <c r="A30" s="126"/>
      <c r="B30" s="82"/>
      <c r="C30" s="78" t="s">
        <v>29</v>
      </c>
      <c r="D30" s="78" t="s">
        <v>38</v>
      </c>
      <c r="E30" s="83">
        <v>35</v>
      </c>
      <c r="F30" s="26">
        <v>15</v>
      </c>
      <c r="G30" s="10">
        <v>450</v>
      </c>
      <c r="H30" s="27">
        <f t="shared" si="0"/>
        <v>15225</v>
      </c>
      <c r="I30" s="77">
        <f t="shared" si="2"/>
        <v>15225</v>
      </c>
      <c r="J30" s="78" t="s">
        <v>50</v>
      </c>
      <c r="K30" s="79">
        <v>0.3</v>
      </c>
      <c r="L30" s="26">
        <f t="shared" si="3"/>
        <v>4567.5</v>
      </c>
      <c r="M30" s="45">
        <f>L30/K30*30%*75%</f>
        <v>3425.625</v>
      </c>
      <c r="N30" s="39">
        <f>IF(M30&gt;L30, L30,M30)</f>
        <v>3425.625</v>
      </c>
      <c r="O30" s="39">
        <f>L30-N30</f>
        <v>1141.875</v>
      </c>
      <c r="P30" s="137" t="s">
        <v>33</v>
      </c>
      <c r="Q30" s="138"/>
      <c r="R30" s="6"/>
      <c r="S30" s="5"/>
    </row>
    <row r="31" spans="1:19" x14ac:dyDescent="0.25">
      <c r="A31" s="127">
        <v>8333</v>
      </c>
      <c r="B31" s="68">
        <v>614</v>
      </c>
      <c r="C31" s="69" t="s">
        <v>48</v>
      </c>
      <c r="D31" s="69" t="s">
        <v>30</v>
      </c>
      <c r="E31" s="85">
        <v>2</v>
      </c>
      <c r="F31" s="10">
        <v>5</v>
      </c>
      <c r="G31" s="10">
        <v>240</v>
      </c>
      <c r="H31" s="10">
        <f t="shared" si="0"/>
        <v>470</v>
      </c>
      <c r="I31" s="63">
        <f t="shared" si="2"/>
        <v>470</v>
      </c>
      <c r="J31" s="49" t="s">
        <v>49</v>
      </c>
      <c r="K31" s="62"/>
      <c r="L31" s="10">
        <f t="shared" si="3"/>
        <v>0</v>
      </c>
      <c r="M31" s="45"/>
      <c r="N31" s="39"/>
      <c r="O31" s="39"/>
      <c r="P31" s="137" t="s">
        <v>33</v>
      </c>
      <c r="Q31" s="138"/>
      <c r="R31" s="6"/>
      <c r="S31" s="5"/>
    </row>
    <row r="32" spans="1:19" x14ac:dyDescent="0.25">
      <c r="A32" s="123">
        <v>8623</v>
      </c>
      <c r="B32" s="6">
        <v>874</v>
      </c>
      <c r="C32" s="5" t="s">
        <v>48</v>
      </c>
      <c r="D32" s="5" t="s">
        <v>39</v>
      </c>
      <c r="E32" s="86">
        <v>2</v>
      </c>
      <c r="F32" s="10">
        <v>5</v>
      </c>
      <c r="G32" s="10">
        <v>450</v>
      </c>
      <c r="H32" s="10">
        <f t="shared" si="0"/>
        <v>890</v>
      </c>
      <c r="I32" s="10">
        <f t="shared" si="2"/>
        <v>890</v>
      </c>
      <c r="J32" s="48" t="s">
        <v>49</v>
      </c>
      <c r="K32" s="23"/>
      <c r="L32" s="10">
        <f t="shared" si="3"/>
        <v>0</v>
      </c>
      <c r="M32" s="45"/>
      <c r="N32" s="39"/>
      <c r="O32" s="39"/>
      <c r="P32" s="137" t="s">
        <v>33</v>
      </c>
      <c r="Q32" s="138"/>
      <c r="R32" s="6"/>
      <c r="S32" s="5"/>
    </row>
    <row r="33" spans="1:19" x14ac:dyDescent="0.25">
      <c r="A33" s="123">
        <v>8745</v>
      </c>
      <c r="B33" s="6">
        <v>651</v>
      </c>
      <c r="C33" s="5" t="s">
        <v>48</v>
      </c>
      <c r="D33" s="5" t="s">
        <v>39</v>
      </c>
      <c r="E33" s="86">
        <v>2</v>
      </c>
      <c r="F33" s="10">
        <v>5</v>
      </c>
      <c r="G33" s="10">
        <v>450</v>
      </c>
      <c r="H33" s="10">
        <f t="shared" si="0"/>
        <v>890</v>
      </c>
      <c r="I33" s="10">
        <f t="shared" si="2"/>
        <v>890</v>
      </c>
      <c r="J33" s="48" t="s">
        <v>49</v>
      </c>
      <c r="K33" s="23"/>
      <c r="L33" s="10">
        <f t="shared" si="3"/>
        <v>0</v>
      </c>
      <c r="M33" s="45"/>
      <c r="N33" s="39"/>
      <c r="O33" s="39"/>
      <c r="P33" s="137" t="s">
        <v>33</v>
      </c>
      <c r="Q33" s="138"/>
      <c r="R33" s="6"/>
      <c r="S33" s="5"/>
    </row>
    <row r="34" spans="1:19" x14ac:dyDescent="0.25">
      <c r="A34" s="123">
        <v>8769</v>
      </c>
      <c r="B34" s="6">
        <v>523</v>
      </c>
      <c r="C34" s="5" t="s">
        <v>48</v>
      </c>
      <c r="D34" s="5" t="s">
        <v>39</v>
      </c>
      <c r="E34" s="6">
        <v>20</v>
      </c>
      <c r="F34" s="10">
        <v>5</v>
      </c>
      <c r="G34" s="10">
        <v>450</v>
      </c>
      <c r="H34" s="10">
        <f t="shared" si="0"/>
        <v>8900</v>
      </c>
      <c r="I34" s="10">
        <f t="shared" si="2"/>
        <v>8900</v>
      </c>
      <c r="J34" s="48" t="s">
        <v>49</v>
      </c>
      <c r="K34" s="23"/>
      <c r="L34" s="10">
        <f t="shared" si="3"/>
        <v>0</v>
      </c>
      <c r="M34" s="45"/>
      <c r="N34" s="39"/>
      <c r="O34" s="39"/>
      <c r="P34" s="137" t="s">
        <v>33</v>
      </c>
      <c r="Q34" s="138"/>
      <c r="R34" s="6"/>
      <c r="S34" s="5"/>
    </row>
    <row r="35" spans="1:19" x14ac:dyDescent="0.25">
      <c r="A35" s="123">
        <v>8823</v>
      </c>
      <c r="B35" s="6">
        <v>1123</v>
      </c>
      <c r="C35" s="5" t="s">
        <v>48</v>
      </c>
      <c r="D35" s="5" t="s">
        <v>39</v>
      </c>
      <c r="E35" s="86">
        <v>2</v>
      </c>
      <c r="F35" s="10">
        <v>5</v>
      </c>
      <c r="G35" s="10">
        <v>450</v>
      </c>
      <c r="H35" s="10">
        <f t="shared" si="0"/>
        <v>890</v>
      </c>
      <c r="I35" s="10">
        <f t="shared" si="2"/>
        <v>890</v>
      </c>
      <c r="J35" s="48" t="s">
        <v>49</v>
      </c>
      <c r="K35" s="23"/>
      <c r="L35" s="10">
        <f t="shared" si="3"/>
        <v>0</v>
      </c>
      <c r="M35" s="45"/>
      <c r="N35" s="39"/>
      <c r="O35" s="39"/>
      <c r="P35" s="137" t="s">
        <v>33</v>
      </c>
      <c r="Q35" s="138"/>
      <c r="R35" s="6"/>
      <c r="S35" s="5"/>
    </row>
    <row r="36" spans="1:19" x14ac:dyDescent="0.25">
      <c r="A36" s="123">
        <v>8865</v>
      </c>
      <c r="B36" s="6">
        <v>256</v>
      </c>
      <c r="C36" s="5" t="s">
        <v>48</v>
      </c>
      <c r="D36" s="5" t="s">
        <v>39</v>
      </c>
      <c r="E36" s="86">
        <v>3</v>
      </c>
      <c r="F36" s="10">
        <v>5</v>
      </c>
      <c r="G36" s="10">
        <v>450</v>
      </c>
      <c r="H36" s="10">
        <f t="shared" si="0"/>
        <v>1335</v>
      </c>
      <c r="I36" s="10">
        <f t="shared" si="2"/>
        <v>1335</v>
      </c>
      <c r="J36" s="48" t="s">
        <v>49</v>
      </c>
      <c r="K36" s="23"/>
      <c r="L36" s="10">
        <f t="shared" si="3"/>
        <v>0</v>
      </c>
      <c r="M36" s="45"/>
      <c r="N36" s="39"/>
      <c r="O36" s="39"/>
      <c r="P36" s="137" t="s">
        <v>33</v>
      </c>
      <c r="Q36" s="138"/>
      <c r="R36" s="6"/>
      <c r="S36" s="5"/>
    </row>
    <row r="37" spans="1:19" x14ac:dyDescent="0.25">
      <c r="A37" s="123">
        <v>8866</v>
      </c>
      <c r="B37" s="6">
        <v>2345</v>
      </c>
      <c r="C37" s="5" t="s">
        <v>48</v>
      </c>
      <c r="D37" s="5" t="s">
        <v>39</v>
      </c>
      <c r="E37" s="6">
        <v>15</v>
      </c>
      <c r="F37" s="10">
        <v>5</v>
      </c>
      <c r="G37" s="10">
        <v>450</v>
      </c>
      <c r="H37" s="10">
        <f t="shared" si="0"/>
        <v>6675</v>
      </c>
      <c r="I37" s="10">
        <f t="shared" si="2"/>
        <v>6675</v>
      </c>
      <c r="J37" s="48" t="s">
        <v>49</v>
      </c>
      <c r="K37" s="23"/>
      <c r="L37" s="10">
        <f t="shared" si="3"/>
        <v>0</v>
      </c>
      <c r="M37" s="45"/>
      <c r="N37" s="39"/>
      <c r="O37" s="39"/>
      <c r="P37" s="137" t="s">
        <v>33</v>
      </c>
      <c r="Q37" s="138"/>
      <c r="R37" s="6"/>
      <c r="S37" s="5"/>
    </row>
    <row r="38" spans="1:19" ht="15.75" thickBot="1" x14ac:dyDescent="0.3">
      <c r="A38" s="123">
        <v>8867</v>
      </c>
      <c r="B38" s="6">
        <v>1235</v>
      </c>
      <c r="C38" s="5" t="s">
        <v>48</v>
      </c>
      <c r="D38" s="5" t="s">
        <v>39</v>
      </c>
      <c r="E38" s="86">
        <v>2</v>
      </c>
      <c r="F38" s="10">
        <v>5</v>
      </c>
      <c r="G38" s="10">
        <v>450</v>
      </c>
      <c r="H38" s="10">
        <f t="shared" si="0"/>
        <v>890</v>
      </c>
      <c r="I38" s="59">
        <f t="shared" si="2"/>
        <v>890</v>
      </c>
      <c r="J38" s="48" t="s">
        <v>49</v>
      </c>
      <c r="K38" s="23"/>
      <c r="L38" s="10">
        <f t="shared" si="3"/>
        <v>0</v>
      </c>
      <c r="M38" s="45"/>
      <c r="N38" s="39"/>
      <c r="O38" s="39"/>
      <c r="P38" s="137" t="s">
        <v>33</v>
      </c>
      <c r="Q38" s="138"/>
      <c r="R38" s="6"/>
      <c r="S38" s="5"/>
    </row>
    <row r="39" spans="1:19" ht="15.75" thickBot="1" x14ac:dyDescent="0.3">
      <c r="A39" s="123">
        <v>8879</v>
      </c>
      <c r="B39" s="6">
        <v>1265</v>
      </c>
      <c r="C39" s="5" t="s">
        <v>48</v>
      </c>
      <c r="D39" s="5" t="s">
        <v>39</v>
      </c>
      <c r="E39" s="6">
        <v>892</v>
      </c>
      <c r="F39" s="10">
        <v>5</v>
      </c>
      <c r="G39" s="10">
        <v>450</v>
      </c>
      <c r="H39" s="27">
        <f t="shared" si="0"/>
        <v>396940</v>
      </c>
      <c r="I39" s="121">
        <f>H39-200000</f>
        <v>196940</v>
      </c>
      <c r="J39" s="48" t="s">
        <v>31</v>
      </c>
      <c r="K39" s="23">
        <v>0.3</v>
      </c>
      <c r="L39" s="10">
        <f t="shared" si="3"/>
        <v>59082</v>
      </c>
      <c r="M39" s="45">
        <f>L39/K39*30%*75%</f>
        <v>44311.5</v>
      </c>
      <c r="N39" s="39">
        <f>IF(M39&gt;L39, L39,M39)</f>
        <v>44311.5</v>
      </c>
      <c r="O39" s="39">
        <f>L39-N39</f>
        <v>14770.5</v>
      </c>
      <c r="P39" s="137" t="s">
        <v>32</v>
      </c>
      <c r="Q39" s="138"/>
      <c r="R39" s="6">
        <v>8</v>
      </c>
      <c r="S39" s="5" t="s">
        <v>33</v>
      </c>
    </row>
    <row r="40" spans="1:19" x14ac:dyDescent="0.25">
      <c r="A40" s="123">
        <v>8912</v>
      </c>
      <c r="B40" s="6">
        <v>1423</v>
      </c>
      <c r="C40" s="5" t="s">
        <v>48</v>
      </c>
      <c r="D40" s="5" t="s">
        <v>39</v>
      </c>
      <c r="E40" s="86">
        <v>2</v>
      </c>
      <c r="F40" s="10">
        <v>5</v>
      </c>
      <c r="G40" s="10">
        <v>450</v>
      </c>
      <c r="H40" s="10">
        <f t="shared" si="0"/>
        <v>890</v>
      </c>
      <c r="I40" s="63">
        <f t="shared" si="2"/>
        <v>890</v>
      </c>
      <c r="J40" s="48" t="s">
        <v>49</v>
      </c>
      <c r="K40" s="23"/>
      <c r="L40" s="10">
        <f t="shared" si="3"/>
        <v>0</v>
      </c>
      <c r="M40" s="45"/>
      <c r="N40" s="39"/>
      <c r="O40" s="39"/>
      <c r="P40" s="137" t="s">
        <v>33</v>
      </c>
      <c r="Q40" s="138"/>
      <c r="R40" s="6"/>
      <c r="S40" s="5"/>
    </row>
    <row r="41" spans="1:19" x14ac:dyDescent="0.25">
      <c r="A41" s="123">
        <v>9423</v>
      </c>
      <c r="B41" s="6">
        <v>1897</v>
      </c>
      <c r="C41" s="5" t="s">
        <v>48</v>
      </c>
      <c r="D41" s="5" t="s">
        <v>39</v>
      </c>
      <c r="E41" s="6">
        <v>45</v>
      </c>
      <c r="F41" s="10">
        <v>5</v>
      </c>
      <c r="G41" s="10">
        <v>450</v>
      </c>
      <c r="H41" s="10">
        <f t="shared" si="0"/>
        <v>20025</v>
      </c>
      <c r="I41" s="10">
        <f t="shared" si="2"/>
        <v>20025</v>
      </c>
      <c r="J41" s="48" t="s">
        <v>31</v>
      </c>
      <c r="K41" s="23">
        <v>0.3</v>
      </c>
      <c r="L41" s="10">
        <f t="shared" si="3"/>
        <v>6007.5</v>
      </c>
      <c r="M41" s="45">
        <f>L41/K41*30%*75%</f>
        <v>4505.625</v>
      </c>
      <c r="N41" s="39">
        <f>IF(M41&gt;L41, L41,M41)</f>
        <v>4505.625</v>
      </c>
      <c r="O41" s="39">
        <f>L41-N41</f>
        <v>1501.875</v>
      </c>
      <c r="P41" s="137" t="s">
        <v>33</v>
      </c>
      <c r="Q41" s="138"/>
      <c r="R41" s="6"/>
      <c r="S41" s="5"/>
    </row>
    <row r="42" spans="1:19" x14ac:dyDescent="0.25">
      <c r="A42" s="123">
        <v>9433</v>
      </c>
      <c r="B42" s="6">
        <v>873</v>
      </c>
      <c r="C42" s="5" t="s">
        <v>48</v>
      </c>
      <c r="D42" s="5" t="s">
        <v>39</v>
      </c>
      <c r="E42" s="86">
        <v>4</v>
      </c>
      <c r="F42" s="10">
        <v>5</v>
      </c>
      <c r="G42" s="10">
        <v>450</v>
      </c>
      <c r="H42" s="10">
        <f t="shared" si="0"/>
        <v>1780</v>
      </c>
      <c r="I42" s="10">
        <f t="shared" si="2"/>
        <v>1780</v>
      </c>
      <c r="J42" s="48" t="s">
        <v>49</v>
      </c>
      <c r="K42" s="23"/>
      <c r="L42" s="10">
        <f t="shared" si="3"/>
        <v>0</v>
      </c>
      <c r="M42" s="45"/>
      <c r="N42" s="39"/>
      <c r="O42" s="39"/>
      <c r="P42" s="137" t="s">
        <v>33</v>
      </c>
      <c r="Q42" s="138"/>
      <c r="R42" s="6"/>
      <c r="S42" s="5"/>
    </row>
    <row r="43" spans="1:19" x14ac:dyDescent="0.25">
      <c r="A43" s="123">
        <v>9564</v>
      </c>
      <c r="B43" s="6">
        <v>564</v>
      </c>
      <c r="C43" s="5" t="s">
        <v>48</v>
      </c>
      <c r="D43" s="5" t="s">
        <v>38</v>
      </c>
      <c r="E43" s="86">
        <v>9</v>
      </c>
      <c r="F43" s="10">
        <v>5</v>
      </c>
      <c r="G43" s="10">
        <v>540</v>
      </c>
      <c r="H43" s="10">
        <f t="shared" si="0"/>
        <v>4815</v>
      </c>
      <c r="I43" s="10">
        <f t="shared" si="2"/>
        <v>4815</v>
      </c>
      <c r="J43" s="48" t="s">
        <v>49</v>
      </c>
      <c r="K43" s="23"/>
      <c r="L43" s="10">
        <f t="shared" si="3"/>
        <v>0</v>
      </c>
      <c r="M43" s="45"/>
      <c r="N43" s="39"/>
      <c r="O43" s="39"/>
      <c r="P43" s="137" t="s">
        <v>33</v>
      </c>
      <c r="Q43" s="138"/>
      <c r="R43" s="6"/>
      <c r="S43" s="5"/>
    </row>
    <row r="44" spans="1:19" x14ac:dyDescent="0.25">
      <c r="A44" s="123">
        <v>9565</v>
      </c>
      <c r="B44" s="6">
        <v>1489</v>
      </c>
      <c r="C44" s="5" t="s">
        <v>48</v>
      </c>
      <c r="D44" s="5" t="s">
        <v>38</v>
      </c>
      <c r="E44" s="86">
        <v>2</v>
      </c>
      <c r="F44" s="10">
        <v>5</v>
      </c>
      <c r="G44" s="10">
        <v>540</v>
      </c>
      <c r="H44" s="10">
        <f t="shared" si="0"/>
        <v>1070</v>
      </c>
      <c r="I44" s="10">
        <f t="shared" si="2"/>
        <v>1070</v>
      </c>
      <c r="J44" s="48" t="s">
        <v>49</v>
      </c>
      <c r="K44" s="23"/>
      <c r="L44" s="10">
        <f t="shared" si="3"/>
        <v>0</v>
      </c>
      <c r="M44" s="45"/>
      <c r="N44" s="39"/>
      <c r="O44" s="39"/>
      <c r="P44" s="137" t="s">
        <v>33</v>
      </c>
      <c r="Q44" s="138"/>
      <c r="R44" s="6"/>
      <c r="S44" s="5"/>
    </row>
    <row r="45" spans="1:19" x14ac:dyDescent="0.25">
      <c r="A45" s="123">
        <v>9687</v>
      </c>
      <c r="B45" s="6">
        <v>456</v>
      </c>
      <c r="C45" s="5" t="s">
        <v>48</v>
      </c>
      <c r="D45" s="5" t="s">
        <v>38</v>
      </c>
      <c r="E45" s="86">
        <v>3</v>
      </c>
      <c r="F45" s="10">
        <v>5</v>
      </c>
      <c r="G45" s="10">
        <v>540</v>
      </c>
      <c r="H45" s="10">
        <f t="shared" si="0"/>
        <v>1605</v>
      </c>
      <c r="I45" s="10">
        <f t="shared" si="2"/>
        <v>1605</v>
      </c>
      <c r="J45" s="48" t="s">
        <v>49</v>
      </c>
      <c r="K45" s="23"/>
      <c r="L45" s="10">
        <f t="shared" si="3"/>
        <v>0</v>
      </c>
      <c r="M45" s="45"/>
      <c r="N45" s="39"/>
      <c r="O45" s="39"/>
      <c r="P45" s="137" t="s">
        <v>33</v>
      </c>
      <c r="Q45" s="138"/>
      <c r="R45" s="6"/>
      <c r="S45" s="5"/>
    </row>
    <row r="46" spans="1:19" x14ac:dyDescent="0.25">
      <c r="A46" s="123">
        <v>10222</v>
      </c>
      <c r="B46" s="6">
        <v>587</v>
      </c>
      <c r="C46" s="5" t="s">
        <v>48</v>
      </c>
      <c r="D46" s="5" t="s">
        <v>38</v>
      </c>
      <c r="E46" s="86">
        <v>1</v>
      </c>
      <c r="F46" s="10">
        <v>5</v>
      </c>
      <c r="G46" s="10">
        <v>540</v>
      </c>
      <c r="H46" s="10">
        <f t="shared" si="0"/>
        <v>535</v>
      </c>
      <c r="I46" s="10">
        <f t="shared" si="2"/>
        <v>535</v>
      </c>
      <c r="J46" s="48" t="s">
        <v>49</v>
      </c>
      <c r="K46" s="23"/>
      <c r="L46" s="10">
        <f t="shared" si="3"/>
        <v>0</v>
      </c>
      <c r="M46" s="33"/>
      <c r="N46" s="39"/>
      <c r="O46" s="39"/>
      <c r="P46" s="137" t="s">
        <v>33</v>
      </c>
      <c r="Q46" s="138"/>
      <c r="R46" s="6"/>
      <c r="S46" s="5"/>
    </row>
    <row r="47" spans="1:19" ht="15.75" thickBot="1" x14ac:dyDescent="0.3">
      <c r="A47" s="6"/>
      <c r="B47" s="6"/>
      <c r="C47" s="5"/>
      <c r="D47" s="5"/>
      <c r="E47" s="6"/>
      <c r="F47" s="10"/>
      <c r="G47" s="10"/>
      <c r="H47" s="10"/>
      <c r="I47" s="115"/>
      <c r="J47" s="48"/>
      <c r="K47" s="23"/>
      <c r="L47" s="108"/>
      <c r="M47" s="33"/>
      <c r="N47" s="111"/>
      <c r="O47" s="61"/>
      <c r="P47" s="137"/>
      <c r="Q47" s="138"/>
      <c r="R47" s="6"/>
      <c r="S47" s="5"/>
    </row>
    <row r="48" spans="1:19" x14ac:dyDescent="0.25">
      <c r="A48" s="6"/>
      <c r="B48" s="6"/>
      <c r="C48" s="5"/>
      <c r="D48" s="5"/>
      <c r="E48" s="6"/>
      <c r="F48" s="29"/>
      <c r="G48" s="10"/>
      <c r="H48" s="34"/>
      <c r="I48" s="113" t="s">
        <v>52</v>
      </c>
      <c r="J48" s="50"/>
      <c r="K48" s="106"/>
      <c r="L48" s="110" t="s">
        <v>52</v>
      </c>
      <c r="M48" s="107" t="s">
        <v>52</v>
      </c>
      <c r="N48" s="113" t="s">
        <v>52</v>
      </c>
      <c r="O48" s="113" t="s">
        <v>52</v>
      </c>
      <c r="P48" s="137"/>
      <c r="Q48" s="138"/>
      <c r="R48" s="6"/>
      <c r="S48" s="5"/>
    </row>
    <row r="49" spans="1:19" ht="15.75" thickBot="1" x14ac:dyDescent="0.3">
      <c r="A49" s="6"/>
      <c r="B49" s="6"/>
      <c r="C49" s="5"/>
      <c r="D49" s="5"/>
      <c r="E49" s="6"/>
      <c r="F49" s="10"/>
      <c r="G49" s="10"/>
      <c r="H49" s="27"/>
      <c r="I49" s="122">
        <f>SUM(I11:I47)</f>
        <v>7404685</v>
      </c>
      <c r="J49" s="26"/>
      <c r="K49" s="106"/>
      <c r="L49" s="122">
        <f>SUM(L11:L47)</f>
        <v>1791074.5</v>
      </c>
      <c r="M49" s="45">
        <f>SUM(M11:M47)</f>
        <v>1570070.25</v>
      </c>
      <c r="N49" s="122">
        <f>SUM(N11:N47)</f>
        <v>1528945.25</v>
      </c>
      <c r="O49" s="122">
        <f>SUM(O11:O47)</f>
        <v>262129.25</v>
      </c>
      <c r="P49" s="137"/>
      <c r="Q49" s="138"/>
      <c r="R49" s="6"/>
      <c r="S49" s="5"/>
    </row>
    <row r="50" spans="1:19" ht="15.75" thickBot="1" x14ac:dyDescent="0.3">
      <c r="A50" s="6"/>
      <c r="B50" s="6"/>
      <c r="C50" s="5"/>
      <c r="D50" s="5"/>
      <c r="E50" s="6"/>
      <c r="F50" s="10"/>
      <c r="G50" s="10"/>
      <c r="H50" s="10"/>
      <c r="I50" s="56"/>
      <c r="J50" s="26"/>
      <c r="K50" s="23"/>
      <c r="L50" s="109"/>
      <c r="M50" s="33"/>
      <c r="N50" s="112"/>
      <c r="O50" s="114"/>
      <c r="P50" s="137"/>
      <c r="Q50" s="138"/>
      <c r="R50" s="6"/>
      <c r="S50" s="5"/>
    </row>
    <row r="51" spans="1:19" x14ac:dyDescent="0.25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9" x14ac:dyDescent="0.25">
      <c r="A52" s="7" t="s">
        <v>53</v>
      </c>
    </row>
    <row r="53" spans="1:19" ht="3" customHeight="1" x14ac:dyDescent="0.25">
      <c r="O53" s="21"/>
    </row>
    <row r="54" spans="1:19" x14ac:dyDescent="0.25">
      <c r="A54" s="7" t="s">
        <v>54</v>
      </c>
      <c r="K54" s="21"/>
      <c r="L54" s="21"/>
      <c r="M54" s="21"/>
      <c r="N54" s="21"/>
      <c r="P54" s="7" t="s">
        <v>55</v>
      </c>
    </row>
    <row r="55" spans="1:19" ht="15" customHeight="1" x14ac:dyDescent="0.25">
      <c r="A55" s="8" t="s">
        <v>56</v>
      </c>
      <c r="B55" t="s">
        <v>15</v>
      </c>
      <c r="C55" t="s">
        <v>57</v>
      </c>
      <c r="O55" s="22"/>
      <c r="P55" s="130" t="s">
        <v>84</v>
      </c>
      <c r="Q55" s="130"/>
      <c r="R55" s="130"/>
      <c r="S55" s="130"/>
    </row>
    <row r="56" spans="1:19" x14ac:dyDescent="0.25">
      <c r="A56" s="8" t="s">
        <v>56</v>
      </c>
      <c r="B56" t="s">
        <v>16</v>
      </c>
      <c r="C56" t="s">
        <v>59</v>
      </c>
      <c r="D56" s="4"/>
      <c r="E56" s="4"/>
      <c r="F56" s="4"/>
      <c r="G56" s="4"/>
      <c r="H56" s="4"/>
      <c r="I56" s="4"/>
      <c r="J56" s="4"/>
      <c r="K56" s="4"/>
      <c r="M56" s="4"/>
      <c r="N56" s="4"/>
      <c r="O56" s="4"/>
      <c r="P56" s="130"/>
      <c r="Q56" s="130"/>
      <c r="R56" s="130"/>
      <c r="S56" s="130"/>
    </row>
    <row r="57" spans="1:19" x14ac:dyDescent="0.25">
      <c r="A57" s="8" t="s">
        <v>56</v>
      </c>
      <c r="B57" s="4" t="s">
        <v>17</v>
      </c>
      <c r="C57" s="4" t="s">
        <v>60</v>
      </c>
      <c r="D57" s="4"/>
      <c r="E57" s="4"/>
      <c r="F57" s="4"/>
      <c r="G57" s="4"/>
      <c r="H57" s="4"/>
      <c r="I57" s="4"/>
      <c r="J57" s="4"/>
      <c r="K57" s="4"/>
      <c r="M57" s="4"/>
      <c r="N57" s="4"/>
      <c r="O57" s="4"/>
      <c r="P57" s="130"/>
      <c r="Q57" s="130"/>
      <c r="R57" s="130"/>
      <c r="S57" s="130"/>
    </row>
    <row r="58" spans="1:19" x14ac:dyDescent="0.25">
      <c r="A58" s="9" t="s">
        <v>61</v>
      </c>
      <c r="B58" s="4" t="s">
        <v>62</v>
      </c>
      <c r="C58" s="4" t="s">
        <v>63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130"/>
      <c r="Q58" s="130"/>
      <c r="R58" s="130"/>
      <c r="S58" s="130"/>
    </row>
    <row r="59" spans="1:19" x14ac:dyDescent="0.25">
      <c r="A59" s="9" t="s">
        <v>61</v>
      </c>
      <c r="B59" s="4" t="s">
        <v>64</v>
      </c>
      <c r="C59" s="4" t="s">
        <v>65</v>
      </c>
      <c r="P59" s="130"/>
      <c r="Q59" s="130"/>
      <c r="R59" s="130"/>
      <c r="S59" s="130"/>
    </row>
    <row r="60" spans="1:19" x14ac:dyDescent="0.25">
      <c r="A60" s="9" t="s">
        <v>61</v>
      </c>
      <c r="B60" s="4" t="s">
        <v>66</v>
      </c>
      <c r="C60" s="4" t="s">
        <v>67</v>
      </c>
      <c r="P60" s="7" t="s">
        <v>68</v>
      </c>
    </row>
    <row r="61" spans="1:19" ht="15" customHeight="1" x14ac:dyDescent="0.25">
      <c r="A61" s="8" t="s">
        <v>61</v>
      </c>
      <c r="B61" t="s">
        <v>69</v>
      </c>
      <c r="C61" s="4" t="s">
        <v>70</v>
      </c>
      <c r="P61" s="130" t="s">
        <v>71</v>
      </c>
      <c r="Q61" s="130"/>
      <c r="R61" s="130"/>
      <c r="S61" s="130"/>
    </row>
    <row r="62" spans="1:19" x14ac:dyDescent="0.25">
      <c r="A62" s="8" t="s">
        <v>61</v>
      </c>
      <c r="B62" t="s">
        <v>22</v>
      </c>
      <c r="C62" s="4" t="s">
        <v>72</v>
      </c>
      <c r="P62" s="130"/>
      <c r="Q62" s="130"/>
      <c r="R62" s="130"/>
      <c r="S62" s="130"/>
    </row>
    <row r="63" spans="1:19" x14ac:dyDescent="0.25">
      <c r="A63" s="8" t="s">
        <v>61</v>
      </c>
      <c r="B63" s="4" t="s">
        <v>73</v>
      </c>
      <c r="C63" s="4" t="s">
        <v>74</v>
      </c>
      <c r="P63" s="130"/>
      <c r="Q63" s="130"/>
      <c r="R63" s="130"/>
      <c r="S63" s="130"/>
    </row>
    <row r="64" spans="1:19" x14ac:dyDescent="0.25">
      <c r="A64" s="8" t="s">
        <v>61</v>
      </c>
      <c r="B64" s="4" t="s">
        <v>75</v>
      </c>
      <c r="C64" s="4" t="s">
        <v>47</v>
      </c>
      <c r="P64" s="130"/>
      <c r="Q64" s="130"/>
      <c r="R64" s="130"/>
      <c r="S64" s="130"/>
    </row>
    <row r="65" spans="1:3" x14ac:dyDescent="0.25">
      <c r="A65" s="8"/>
      <c r="B65" s="4"/>
      <c r="C65" s="4"/>
    </row>
    <row r="66" spans="1:3" x14ac:dyDescent="0.25">
      <c r="A66" s="8"/>
      <c r="B66" s="4"/>
      <c r="C66" s="4"/>
    </row>
    <row r="67" spans="1:3" x14ac:dyDescent="0.25">
      <c r="A67" s="8"/>
      <c r="B67" s="4"/>
      <c r="C67" s="4"/>
    </row>
    <row r="68" spans="1:3" x14ac:dyDescent="0.25">
      <c r="A68" s="8"/>
      <c r="B68" s="4"/>
      <c r="C68" s="4"/>
    </row>
  </sheetData>
  <sheetProtection algorithmName="SHA-512" hashValue="I7auddM2aieUOI4Q+vGd1vrbZVZbhZwz72ACnmBm9fnFBZdjAJvQoyczJNSD31d3GbdTqZoWAgQ3EfMOfXTiAw==" saltValue="khxkLvlLqA+Xr8sEmPwXJA==" spinCount="100000" sheet="1" objects="1" scenarios="1" selectLockedCells="1" selectUnlockedCells="1"/>
  <mergeCells count="55">
    <mergeCell ref="P16:Q16"/>
    <mergeCell ref="P8:Q8"/>
    <mergeCell ref="F9:I9"/>
    <mergeCell ref="K9:O9"/>
    <mergeCell ref="P9:Q9"/>
    <mergeCell ref="F10:G10"/>
    <mergeCell ref="P10:Q10"/>
    <mergeCell ref="P11:Q11"/>
    <mergeCell ref="P12:Q12"/>
    <mergeCell ref="P13:Q13"/>
    <mergeCell ref="P14:Q14"/>
    <mergeCell ref="P15:Q15"/>
    <mergeCell ref="K4:O4"/>
    <mergeCell ref="K5:O5"/>
    <mergeCell ref="K6:O6"/>
    <mergeCell ref="A8:A9"/>
    <mergeCell ref="B8:B9"/>
    <mergeCell ref="C8:E8"/>
    <mergeCell ref="F8:O8"/>
    <mergeCell ref="P28:Q28"/>
    <mergeCell ref="P17:Q17"/>
    <mergeCell ref="P18:Q18"/>
    <mergeCell ref="P19:Q19"/>
    <mergeCell ref="P20:Q20"/>
    <mergeCell ref="P21:Q21"/>
    <mergeCell ref="P22:Q22"/>
    <mergeCell ref="P23:Q23"/>
    <mergeCell ref="P24:Q24"/>
    <mergeCell ref="P25:Q25"/>
    <mergeCell ref="P26:Q26"/>
    <mergeCell ref="P27:Q27"/>
    <mergeCell ref="P29:Q29"/>
    <mergeCell ref="P30:Q30"/>
    <mergeCell ref="P31:Q31"/>
    <mergeCell ref="P32:Q32"/>
    <mergeCell ref="P33:Q33"/>
    <mergeCell ref="P34:Q34"/>
    <mergeCell ref="P35:Q35"/>
    <mergeCell ref="P36:Q36"/>
    <mergeCell ref="P37:Q37"/>
    <mergeCell ref="P38:Q38"/>
    <mergeCell ref="P39:Q39"/>
    <mergeCell ref="P44:Q44"/>
    <mergeCell ref="P45:Q45"/>
    <mergeCell ref="P61:S64"/>
    <mergeCell ref="P47:Q47"/>
    <mergeCell ref="P48:Q48"/>
    <mergeCell ref="P49:Q49"/>
    <mergeCell ref="P50:Q50"/>
    <mergeCell ref="P55:S59"/>
    <mergeCell ref="P46:Q46"/>
    <mergeCell ref="P41:Q41"/>
    <mergeCell ref="P42:Q42"/>
    <mergeCell ref="P43:Q43"/>
    <mergeCell ref="P40:Q40"/>
  </mergeCells>
  <pageMargins left="0.25" right="0.25" top="0.75" bottom="0.75" header="0.3" footer="0.3"/>
  <pageSetup paperSize="8" scale="65" fitToHeight="0" orientation="landscape" r:id="rId1"/>
  <headerFooter differentFirst="1">
    <firstHeader>&amp;C
&amp;"-,Fett"&amp;20Progetto di pianificazione locale [...] del [...]&amp;R&amp;"-,Fett"&amp;16Scheda di spiegazione per la guida d'applicazione PMB3
&amp;12Ufficio per lo sviluppo del territorio dei Grigioni, versione stato 26.06.2024</firstHeader>
    <firstFooter>&amp;L[...]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34D9947F67B244A0267CC1DC5E07DF" ma:contentTypeVersion="7" ma:contentTypeDescription="Ein neues Dokument erstellen." ma:contentTypeScope="" ma:versionID="16990d0169a4fd13b1f83fd88dfb5889">
  <xsd:schema xmlns:xsd="http://www.w3.org/2001/XMLSchema" xmlns:xs="http://www.w3.org/2001/XMLSchema" xmlns:p="http://schemas.microsoft.com/office/2006/metadata/properties" xmlns:ns1="http://schemas.microsoft.com/sharepoint/v3" xmlns:ns2="2d999939-2a46-46d1-8935-28b39244f330" xmlns:ns4="b9bbc5c3-42c9-4c30-b7a3-3f0c5e2a5378" targetNamespace="http://schemas.microsoft.com/office/2006/metadata/properties" ma:root="true" ma:fieldsID="04c961b41b2e814534008914003729cf" ns1:_="" ns2:_="" ns4:_="">
    <xsd:import namespace="http://schemas.microsoft.com/sharepoint/v3"/>
    <xsd:import namespace="2d999939-2a46-46d1-8935-28b39244f330"/>
    <xsd:import namespace="b9bbc5c3-42c9-4c30-b7a3-3f0c5e2a5378"/>
    <xsd:element name="properties">
      <xsd:complexType>
        <xsd:sequence>
          <xsd:element name="documentManagement">
            <xsd:complexType>
              <xsd:all>
                <xsd:element ref="ns2:ARENavigation" minOccurs="0"/>
                <xsd:element ref="ns4:CustomerID" minOccurs="0"/>
                <xsd:element ref="ns1:Language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5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  <xsd:element name="PublishingStartDate" ma:index="11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12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999939-2a46-46d1-8935-28b39244f330" elementFormDefault="qualified">
    <xsd:import namespace="http://schemas.microsoft.com/office/2006/documentManagement/types"/>
    <xsd:import namespace="http://schemas.microsoft.com/office/infopath/2007/PartnerControls"/>
    <xsd:element name="ARENavigation" ma:index="2" nillable="true" ma:displayName="Navigation" ma:internalName="ARENaviga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bc5c3-42c9-4c30-b7a3-3f0c5e2a5378" elementFormDefault="qualified">
    <xsd:import namespace="http://schemas.microsoft.com/office/2006/documentManagement/types"/>
    <xsd:import namespace="http://schemas.microsoft.com/office/infopath/2007/PartnerControls"/>
    <xsd:element name="CustomerID" ma:index="4" nillable="true" ma:displayName="Benutzerdefinierte ID-Nummer" ma:description="Alfabetische ID zu Sortierzwecken - arbeiten Sie mit Lücken!&#10;0-9 vor A-Z - verwenden Sie min. 3-4 Zeichen/Ziffern&#10;Beispiel: 1000 A1000 B1000" ma:internalName="Customer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3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IT</Language>
    <CustomerID xmlns="b9bbc5c3-42c9-4c30-b7a3-3f0c5e2a5378" xsi:nil="true"/>
    <ARENavigation xmlns="2d999939-2a46-46d1-8935-28b39244f330">Vollzugshilfen BLM / MWA</ARENavigation>
    <PublishingStartDate xmlns="http://schemas.microsoft.com/sharepoint/v3" xsi:nil="true"/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AE9052C-9C0D-434A-83DC-B450ED8B4B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F81443-E3E1-4843-B4CA-AB5853DEA9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d999939-2a46-46d1-8935-28b39244f330"/>
    <ds:schemaRef ds:uri="b9bbc5c3-42c9-4c30-b7a3-3f0c5e2a53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27D569-F736-4A8D-9EDF-B3E5CC966F4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9bbc5c3-42c9-4c30-b7a3-3f0c5e2a5378"/>
    <ds:schemaRef ds:uri="2d999939-2a46-46d1-8935-28b39244f33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Elenco particelle azzonamenti</vt:lpstr>
      <vt:lpstr>Spiegazioni relative all'elenco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Elenco delle particelle, tassa sul plusvalore e mobilitazione di terreni edificabili in caso di azzonamenti</dc:title>
  <dc:creator/>
  <cp:lastModifiedBy/>
  <dcterms:created xsi:type="dcterms:W3CDTF">2006-09-16T00:00:00Z</dcterms:created>
  <dcterms:modified xsi:type="dcterms:W3CDTF">2024-06-26T09:52:45Z</dcterms:modified>
  <cp:category>In generale, rapporto di pianificazione e di partecipazione e accordi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0x010100BB34D9947F67B244A0267CC1DC5E07DF</vt:lpwstr>
  </property>
</Properties>
</file>