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styles.xml" ContentType="application/vnd.openxmlformats-officedocument.spreadsheetml.styles+xml"/>
  <Override PartName="/xl/theme/theme1.xml" ContentType="application/vnd.openxmlformats-officedocument.theme+xml"/>
  <Override PartName="/xl/worksheets/sheet2.xml" ContentType="application/vnd.openxmlformats-officedocument.spreadsheetml.worksheet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trlProps/ctrlProp3.xml" ContentType="application/vnd.ms-excel.controlproperties+xml"/>
  <Override PartName="/docProps/app.xml" ContentType="application/vnd.openxmlformats-officedocument.extended-properties+xml"/>
  <Override PartName="/docProps/core.xml" ContentType="application/vnd.openxmlformats-package.core-properties+xml"/>
  <Override PartName="/xl/calcChain.xml" ContentType="application/vnd.openxmlformats-officedocument.spreadsheetml.calcChain+xml"/>
  <Override PartName="/xl/ctrlProps/ctrlProp1.xml" ContentType="application/vnd.ms-excel.controlproperties+xml"/>
  <Override PartName="/xl/ctrlProps/ctrlProp2.xml" ContentType="application/vnd.ms-excel.controlproperties+xml"/>
  <Override PartName="/customXml/itemProps2.xml" ContentType="application/vnd.openxmlformats-officedocument.customXmlProperties+xml"/>
  <Override PartName="/customXml/itemProps1.xml" ContentType="application/vnd.openxmlformats-officedocument.customXmlProperties+xml"/>
  <Override PartName="/customXml/itemProps3.xml" ContentType="application/vnd.openxmlformats-officedocument.customXml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Y:\05 - Statistik\1.Daten\01 BEVOELKERUNG\STATPOP (ab 2010)\Bestand - Gemeinden\2023p\"/>
    </mc:Choice>
  </mc:AlternateContent>
  <workbookProtection lockStructure="1"/>
  <bookViews>
    <workbookView xWindow="14505" yWindow="-15" windowWidth="14310" windowHeight="14700"/>
  </bookViews>
  <sheets>
    <sheet name="2023p" sheetId="5" r:id="rId1"/>
    <sheet name="Uebersetzungen" sheetId="6" state="hidden" r:id="rId2"/>
  </sheets>
  <definedNames>
    <definedName name="_xlnm.Print_Area" localSheetId="0">'2023p'!$A$1:$K$146</definedName>
  </definedNames>
  <calcPr calcId="162913"/>
</workbook>
</file>

<file path=xl/calcChain.xml><?xml version="1.0" encoding="utf-8"?>
<calcChain xmlns="http://schemas.openxmlformats.org/spreadsheetml/2006/main">
  <c r="A143" i="5" l="1"/>
  <c r="H13" i="5" l="1"/>
  <c r="E13" i="5"/>
  <c r="J14" i="5"/>
  <c r="I14" i="5"/>
  <c r="H14" i="5"/>
  <c r="G14" i="5"/>
  <c r="F14" i="5"/>
  <c r="E14" i="5"/>
  <c r="D14" i="5"/>
  <c r="C14" i="5"/>
  <c r="B14" i="5"/>
  <c r="B13" i="5"/>
  <c r="A109" i="5" l="1"/>
  <c r="A93" i="5"/>
  <c r="A81" i="5"/>
  <c r="A76" i="5"/>
  <c r="A63" i="5"/>
  <c r="A50" i="5"/>
  <c r="A41" i="5"/>
  <c r="A33" i="5"/>
  <c r="A27" i="5"/>
  <c r="A24" i="5"/>
  <c r="A17" i="5"/>
  <c r="A16" i="5"/>
  <c r="A146" i="5"/>
  <c r="A145" i="5"/>
  <c r="A141" i="5"/>
  <c r="A140" i="5"/>
  <c r="A139" i="5"/>
  <c r="A138" i="5"/>
  <c r="A137" i="5"/>
  <c r="A136" i="5"/>
  <c r="A135" i="5"/>
  <c r="A134" i="5"/>
  <c r="A133" i="5"/>
  <c r="A132" i="5"/>
  <c r="A131" i="5"/>
  <c r="A130" i="5"/>
  <c r="A9" i="5"/>
  <c r="A10" i="5"/>
  <c r="A7" i="5"/>
</calcChain>
</file>

<file path=xl/sharedStrings.xml><?xml version="1.0" encoding="utf-8"?>
<sst xmlns="http://schemas.openxmlformats.org/spreadsheetml/2006/main" count="214" uniqueCount="207">
  <si>
    <t>Total</t>
  </si>
  <si>
    <t>Vaz/Obervaz</t>
  </si>
  <si>
    <t>Lantsch/Lenz</t>
  </si>
  <si>
    <t>Albula/Alvra</t>
  </si>
  <si>
    <t>Brusio</t>
  </si>
  <si>
    <t>Poschiavo</t>
  </si>
  <si>
    <t>Falera</t>
  </si>
  <si>
    <t>Laax</t>
  </si>
  <si>
    <t>Sagogn</t>
  </si>
  <si>
    <t>Schluein</t>
  </si>
  <si>
    <t>Vals</t>
  </si>
  <si>
    <t>Lumnezia</t>
  </si>
  <si>
    <t>Ilanz/Glion</t>
  </si>
  <si>
    <t>Fürstenau</t>
  </si>
  <si>
    <t>Rothenbrunnen</t>
  </si>
  <si>
    <t>Scharans</t>
  </si>
  <si>
    <t>Sils im Domleschg</t>
  </si>
  <si>
    <t>Cazis</t>
  </si>
  <si>
    <t>Flerden</t>
  </si>
  <si>
    <t>Masein</t>
  </si>
  <si>
    <t>Thusis</t>
  </si>
  <si>
    <t>Tschappina</t>
  </si>
  <si>
    <t>Urmein</t>
  </si>
  <si>
    <t>Safiental</t>
  </si>
  <si>
    <t>Domleschg</t>
  </si>
  <si>
    <t>Avers</t>
  </si>
  <si>
    <t>Sufers</t>
  </si>
  <si>
    <t>Andeer</t>
  </si>
  <si>
    <t>Rongellen</t>
  </si>
  <si>
    <t>Zillis-Reischen</t>
  </si>
  <si>
    <t>Ferrera</t>
  </si>
  <si>
    <t>Bonaduz</t>
  </si>
  <si>
    <t>Domat/Ems</t>
  </si>
  <si>
    <t>Rhäzüns</t>
  </si>
  <si>
    <t>Felsberg</t>
  </si>
  <si>
    <t>Flims</t>
  </si>
  <si>
    <t>Tamins</t>
  </si>
  <si>
    <t>Trin</t>
  </si>
  <si>
    <t>Zernez</t>
  </si>
  <si>
    <t>Samnaun</t>
  </si>
  <si>
    <t>Scuol</t>
  </si>
  <si>
    <t>Valsot</t>
  </si>
  <si>
    <t>Bever</t>
  </si>
  <si>
    <t>Celerina/Schlarigna</t>
  </si>
  <si>
    <t>Madulain</t>
  </si>
  <si>
    <t>Pontresina</t>
  </si>
  <si>
    <t>Samedan</t>
  </si>
  <si>
    <t>S-chanf</t>
  </si>
  <si>
    <t>Silvaplana</t>
  </si>
  <si>
    <t>Zuoz</t>
  </si>
  <si>
    <t>Buseno</t>
  </si>
  <si>
    <t>Castaneda</t>
  </si>
  <si>
    <t>Rossa</t>
  </si>
  <si>
    <t>Santa Maria in Calanca</t>
  </si>
  <si>
    <t>Lostallo</t>
  </si>
  <si>
    <t>Mesocco</t>
  </si>
  <si>
    <t>Soazza</t>
  </si>
  <si>
    <t>Cama</t>
  </si>
  <si>
    <t>Grono</t>
  </si>
  <si>
    <t>San Vittore</t>
  </si>
  <si>
    <t>Val Müstair</t>
  </si>
  <si>
    <t>Davos</t>
  </si>
  <si>
    <t>Fideris</t>
  </si>
  <si>
    <t>Furna</t>
  </si>
  <si>
    <t>Jenaz</t>
  </si>
  <si>
    <t>Küblis</t>
  </si>
  <si>
    <t>Luzein</t>
  </si>
  <si>
    <t>Chur</t>
  </si>
  <si>
    <t>Churwalden</t>
  </si>
  <si>
    <t>Arosa</t>
  </si>
  <si>
    <t>Tschiertschen-Praden</t>
  </si>
  <si>
    <t>Trimmis</t>
  </si>
  <si>
    <t>Untervaz</t>
  </si>
  <si>
    <t>Zizers</t>
  </si>
  <si>
    <t>Fläsch</t>
  </si>
  <si>
    <t>Jenins</t>
  </si>
  <si>
    <t>Maienfeld</t>
  </si>
  <si>
    <t>Malans</t>
  </si>
  <si>
    <t>Landquart</t>
  </si>
  <si>
    <t>Grüsch</t>
  </si>
  <si>
    <t>Schiers</t>
  </si>
  <si>
    <t>Seewis im Prättigau</t>
  </si>
  <si>
    <t>Breil/Brigels</t>
  </si>
  <si>
    <t>Disentis/Mustér</t>
  </si>
  <si>
    <t>Medel (Lucmagn)</t>
  </si>
  <si>
    <t>Sumvitg</t>
  </si>
  <si>
    <t>Tujetsch</t>
  </si>
  <si>
    <t>Trun</t>
  </si>
  <si>
    <t>GRAUBÜNDEN</t>
  </si>
  <si>
    <t>Quelle: BFS (STATPOP)</t>
  </si>
  <si>
    <t>Surses</t>
  </si>
  <si>
    <t>Conters im Prättigau</t>
  </si>
  <si>
    <t>Obersaxen Mundaun</t>
  </si>
  <si>
    <t>Bergün Filisur</t>
  </si>
  <si>
    <t>Rheinwald</t>
  </si>
  <si>
    <t>La Punt Chamues-ch</t>
  </si>
  <si>
    <t>Schmitten (GR)</t>
  </si>
  <si>
    <t>St. Moritz</t>
  </si>
  <si>
    <t>Sils im Engadin/Segl</t>
  </si>
  <si>
    <t>Bregaglia</t>
  </si>
  <si>
    <t>Roveredo (GR)</t>
  </si>
  <si>
    <t>Calanca</t>
  </si>
  <si>
    <t>Klosters</t>
  </si>
  <si>
    <t>Muntogna da Schons</t>
  </si>
  <si>
    <t>Tabelle</t>
  </si>
  <si>
    <t>Code</t>
  </si>
  <si>
    <t>DE</t>
  </si>
  <si>
    <t>RM</t>
  </si>
  <si>
    <t>IT</t>
  </si>
  <si>
    <t>Sprache</t>
  </si>
  <si>
    <t>&lt;Fachbereich&gt;</t>
  </si>
  <si>
    <t>Daten &amp; Statistik</t>
  </si>
  <si>
    <t>Datas &amp; Statistica</t>
  </si>
  <si>
    <t>Dati &amp; Statistica</t>
  </si>
  <si>
    <t>T1</t>
  </si>
  <si>
    <t>&lt;Titel&gt;</t>
  </si>
  <si>
    <t>&lt;UTitel&gt;</t>
  </si>
  <si>
    <t>T1-2</t>
  </si>
  <si>
    <t>&lt;SpaltenTitel_1&gt;</t>
  </si>
  <si>
    <t>&lt;SpaltenTitel_2&gt;</t>
  </si>
  <si>
    <t>&lt;SpaltenTitel_3&gt;</t>
  </si>
  <si>
    <t>&lt;SpaltenTitel_4&gt;</t>
  </si>
  <si>
    <t>&lt;Zeilentitel_1&gt;</t>
  </si>
  <si>
    <t>GRISCHUN</t>
  </si>
  <si>
    <t>GRIGIONI</t>
  </si>
  <si>
    <t>&lt;Zeilentitel_2&gt;</t>
  </si>
  <si>
    <t>Region Albula</t>
  </si>
  <si>
    <t>Regiun Alvra</t>
  </si>
  <si>
    <t>Regione Albula</t>
  </si>
  <si>
    <t>&lt;Zeilentitel_3&gt;</t>
  </si>
  <si>
    <t>Region Bernina</t>
  </si>
  <si>
    <t>Regiun Bernina</t>
  </si>
  <si>
    <t>Regione Bernina</t>
  </si>
  <si>
    <t>&lt;Zeilentitel_4&gt;</t>
  </si>
  <si>
    <t>Region Engiadina Bassa/Val Müstair</t>
  </si>
  <si>
    <t>Regiun Engiadina Bassa/Val Müstair</t>
  </si>
  <si>
    <t>Regione Engiadina Bassa/Val Müstair</t>
  </si>
  <si>
    <t>&lt;Zeilentitel_5&gt;</t>
  </si>
  <si>
    <t>Region Imboden</t>
  </si>
  <si>
    <t>Regiun Plaun</t>
  </si>
  <si>
    <t>Regione Imboden</t>
  </si>
  <si>
    <t>&lt;Zeilentitel_6&gt;</t>
  </si>
  <si>
    <t>Region Landquart</t>
  </si>
  <si>
    <t>Regiun Landquart</t>
  </si>
  <si>
    <t>Regione Landquart</t>
  </si>
  <si>
    <t>&lt;Zeilentitel_7&gt;</t>
  </si>
  <si>
    <t>Region Maloja</t>
  </si>
  <si>
    <t>Regiun Malögia</t>
  </si>
  <si>
    <t>Regione Maloja</t>
  </si>
  <si>
    <t>&lt;Zeilentitel_8&gt;</t>
  </si>
  <si>
    <t>Region Moesa</t>
  </si>
  <si>
    <t>Regiun Moesa</t>
  </si>
  <si>
    <t>Regione Moesa</t>
  </si>
  <si>
    <t>&lt;Zeilentitel_9&gt;</t>
  </si>
  <si>
    <t>Region Plessur</t>
  </si>
  <si>
    <t>Regiun Plessur</t>
  </si>
  <si>
    <t>Regione Plessur</t>
  </si>
  <si>
    <t>&lt;Zeilentitel_10&gt;</t>
  </si>
  <si>
    <t>Region Prättigau/Davos</t>
  </si>
  <si>
    <t>Regiun Partenz/Tavau</t>
  </si>
  <si>
    <t>Regione Prättigau/Davos</t>
  </si>
  <si>
    <t>&lt;Zeilentitel_11&gt;</t>
  </si>
  <si>
    <t>Region Surselva</t>
  </si>
  <si>
    <t>Regiun Surselva</t>
  </si>
  <si>
    <t>Regione Surselva</t>
  </si>
  <si>
    <t>&lt;Zeilentitel_12&gt;</t>
  </si>
  <si>
    <t>Region Viamala</t>
  </si>
  <si>
    <t>Regiun Viamala</t>
  </si>
  <si>
    <t>Regione Viamala</t>
  </si>
  <si>
    <t>&lt;Quelle_1&gt;</t>
  </si>
  <si>
    <t>&lt;Aktualisierung&gt;</t>
  </si>
  <si>
    <t>Funtauna: UST (STATPOP)</t>
  </si>
  <si>
    <t>Fonte: UST (STATPOP)</t>
  </si>
  <si>
    <t>Totale</t>
  </si>
  <si>
    <t>Svizzeri</t>
  </si>
  <si>
    <t>Schweizer/innen</t>
  </si>
  <si>
    <t>Alterskategorien</t>
  </si>
  <si>
    <t>Mann</t>
  </si>
  <si>
    <t>Frau</t>
  </si>
  <si>
    <t>&lt;SpaltenTitel_1.1&gt;</t>
  </si>
  <si>
    <t>&lt;SpaltenTitel_1.2&gt;</t>
  </si>
  <si>
    <t>&lt;SpaltenTitel_1.3&gt;</t>
  </si>
  <si>
    <t>Svizzer/a</t>
  </si>
  <si>
    <t>Categorias da vegliadetgna</t>
  </si>
  <si>
    <t>Categorie di età</t>
  </si>
  <si>
    <t>Uomo</t>
  </si>
  <si>
    <t>Donna</t>
  </si>
  <si>
    <t>um</t>
  </si>
  <si>
    <t>duonna</t>
  </si>
  <si>
    <t>Letztmals aktualisiert am: 04.04.2024</t>
  </si>
  <si>
    <t>Ultima actualisaziun: 04.04.2024</t>
  </si>
  <si>
    <t>Ulimo aggiornamento: 04.04.2024</t>
  </si>
  <si>
    <t>Popolazione residente permanente per categoria di nazionalità e sesso, dati provisori</t>
  </si>
  <si>
    <t>Populaziun residenta permanenta tenor categoria da naziunalitad e schlattaina, datas provisoricas</t>
  </si>
  <si>
    <t>Ständige Wohnbevölkerung nach Staatsangehörigkeitskategorie und Geschlecht, provisorische Daten</t>
  </si>
  <si>
    <t>(Gemeindestand 2024: 101 Gemeinden)</t>
  </si>
  <si>
    <t>(stadi communal 2024: 101 vischnancas)</t>
  </si>
  <si>
    <t>(stato dei comuni 2024: 101 comuni)</t>
  </si>
  <si>
    <t>31.12.2023p</t>
  </si>
  <si>
    <t>.</t>
  </si>
  <si>
    <t>Ausländer/innen (*)</t>
  </si>
  <si>
    <t>Ester/a (*)</t>
  </si>
  <si>
    <t>Stranieri (*)</t>
  </si>
  <si>
    <t>&lt;Legende_1&gt;</t>
  </si>
  <si>
    <t>(*) Inkl. Staatenlos und ohne Angabe</t>
  </si>
  <si>
    <t>(*) Incl. senza nazionalità e non specificati</t>
  </si>
  <si>
    <t>(*) Incl. senza naziunalitad e senza indicaziun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</si>
</sst>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2">
    <numFmt numFmtId="43" formatCode="_ * #,##0.00_ ;_ * \-#,##0.00_ ;_ * &quot;-&quot;??_ ;_ @_ "/>
    <numFmt numFmtId="164" formatCode="_ * #,##0_ ;_ * \-#,##0_ ;_ * &quot;-&quot;??_ ;_ @_ "/>
  </numFmts>
  <fonts count="16" x14ac:knownFonts="1">
    <font>
      <sz val="10"/>
      <color theme="1"/>
      <name val="Arial"/>
      <family val="2"/>
    </font>
    <font>
      <sz val="10"/>
      <name val="Arial"/>
      <family val="2"/>
    </font>
    <font>
      <b/>
      <sz val="12"/>
      <name val="Arial"/>
      <family val="2"/>
    </font>
    <font>
      <sz val="12"/>
      <name val="Arial"/>
      <family val="2"/>
    </font>
    <font>
      <sz val="11"/>
      <color theme="1"/>
      <name val="Arial"/>
      <family val="2"/>
    </font>
    <font>
      <sz val="14"/>
      <color rgb="FFFF0000"/>
      <name val="Arial"/>
      <family val="2"/>
    </font>
    <font>
      <sz val="10"/>
      <color theme="1"/>
      <name val="Arial"/>
      <family val="2"/>
    </font>
    <font>
      <b/>
      <sz val="10"/>
      <name val="Arial"/>
      <family val="2"/>
    </font>
    <font>
      <sz val="11"/>
      <name val="Calibri"/>
      <family val="2"/>
    </font>
    <font>
      <b/>
      <sz val="10"/>
      <color theme="0"/>
      <name val="Arial"/>
      <family val="2"/>
    </font>
    <font>
      <b/>
      <sz val="10"/>
      <color theme="1"/>
      <name val="Arial"/>
      <family val="2"/>
    </font>
    <font>
      <sz val="10"/>
      <color rgb="FFFF0000"/>
      <name val="Arial"/>
      <family val="2"/>
    </font>
    <font>
      <sz val="8"/>
      <color rgb="FF000000"/>
      <name val="Segoe UI"/>
      <family val="2"/>
    </font>
    <font>
      <sz val="10"/>
      <color indexed="8"/>
      <name val="Arial"/>
      <family val="2"/>
    </font>
    <font>
      <b/>
      <sz val="10"/>
      <color indexed="8"/>
      <name val="Arial Narrow"/>
      <family val="2"/>
    </font>
    <font>
      <sz val="10"/>
      <color rgb="FF000000"/>
      <name val="Arial"/>
      <family val="2"/>
    </font>
  </fonts>
  <fills count="8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2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2" tint="-9.9978637043366805E-2"/>
        <bgColor indexed="64"/>
      </patternFill>
    </fill>
    <fill>
      <patternFill patternType="solid">
        <fgColor rgb="FFFFFFFF"/>
        <bgColor indexed="64"/>
      </patternFill>
    </fill>
    <fill>
      <patternFill patternType="solid">
        <fgColor rgb="FFFFFF00"/>
        <bgColor indexed="64"/>
      </patternFill>
    </fill>
  </fills>
  <borders count="28">
    <border>
      <left/>
      <right/>
      <top/>
      <bottom/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/>
      <diagonal/>
    </border>
    <border>
      <left/>
      <right style="medium">
        <color indexed="64"/>
      </right>
      <top/>
      <bottom/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auto="1"/>
      </left>
      <right/>
      <top style="medium">
        <color auto="1"/>
      </top>
      <bottom/>
      <diagonal/>
    </border>
    <border>
      <left/>
      <right/>
      <top style="medium">
        <color auto="1"/>
      </top>
      <bottom/>
      <diagonal/>
    </border>
    <border>
      <left/>
      <right style="medium">
        <color auto="1"/>
      </right>
      <top style="medium">
        <color auto="1"/>
      </top>
      <bottom/>
      <diagonal/>
    </border>
    <border>
      <left style="medium">
        <color auto="1"/>
      </left>
      <right/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/>
      <right style="medium">
        <color indexed="64"/>
      </right>
      <top style="thin">
        <color auto="1"/>
      </top>
      <bottom/>
      <diagonal/>
    </border>
    <border>
      <left style="medium">
        <color auto="1"/>
      </left>
      <right/>
      <top/>
      <bottom/>
      <diagonal/>
    </border>
    <border>
      <left style="medium">
        <color auto="1"/>
      </left>
      <right/>
      <top/>
      <bottom style="medium">
        <color auto="1"/>
      </bottom>
      <diagonal/>
    </border>
    <border>
      <left/>
      <right style="thin">
        <color indexed="64"/>
      </right>
      <top style="medium">
        <color indexed="64"/>
      </top>
      <bottom/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 style="thin">
        <color auto="1"/>
      </left>
      <right/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/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 style="medium">
        <color auto="1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</borders>
  <cellStyleXfs count="4">
    <xf numFmtId="0" fontId="0" fillId="0" borderId="0"/>
    <xf numFmtId="0" fontId="4" fillId="0" borderId="0"/>
    <xf numFmtId="43" fontId="6" fillId="0" borderId="0" applyFont="0" applyFill="0" applyBorder="0" applyAlignment="0" applyProtection="0"/>
    <xf numFmtId="0" fontId="8" fillId="0" borderId="0"/>
  </cellStyleXfs>
  <cellXfs count="83">
    <xf numFmtId="0" fontId="0" fillId="0" borderId="0" xfId="0"/>
    <xf numFmtId="0" fontId="1" fillId="2" borderId="0" xfId="0" applyFont="1" applyFill="1"/>
    <xf numFmtId="0" fontId="1" fillId="2" borderId="0" xfId="0" applyFont="1" applyFill="1" applyBorder="1"/>
    <xf numFmtId="0" fontId="3" fillId="2" borderId="0" xfId="0" applyFont="1" applyFill="1" applyBorder="1"/>
    <xf numFmtId="0" fontId="0" fillId="2" borderId="0" xfId="0" applyFont="1" applyFill="1"/>
    <xf numFmtId="0" fontId="6" fillId="2" borderId="0" xfId="0" applyFont="1" applyFill="1"/>
    <xf numFmtId="0" fontId="7" fillId="2" borderId="2" xfId="0" applyFont="1" applyFill="1" applyBorder="1"/>
    <xf numFmtId="0" fontId="1" fillId="2" borderId="2" xfId="0" applyFont="1" applyFill="1" applyBorder="1"/>
    <xf numFmtId="3" fontId="7" fillId="3" borderId="0" xfId="0" applyNumberFormat="1" applyFont="1" applyFill="1" applyBorder="1" applyAlignment="1">
      <alignment horizontal="right"/>
    </xf>
    <xf numFmtId="3" fontId="7" fillId="2" borderId="0" xfId="0" applyNumberFormat="1" applyFont="1" applyFill="1" applyBorder="1" applyAlignment="1">
      <alignment horizontal="right"/>
    </xf>
    <xf numFmtId="0" fontId="0" fillId="2" borderId="0" xfId="0" applyFill="1"/>
    <xf numFmtId="3" fontId="7" fillId="3" borderId="3" xfId="0" applyNumberFormat="1" applyFont="1" applyFill="1" applyBorder="1" applyAlignment="1">
      <alignment horizontal="right"/>
    </xf>
    <xf numFmtId="3" fontId="7" fillId="2" borderId="3" xfId="0" applyNumberFormat="1" applyFont="1" applyFill="1" applyBorder="1" applyAlignment="1">
      <alignment horizontal="right"/>
    </xf>
    <xf numFmtId="0" fontId="2" fillId="2" borderId="0" xfId="0" applyFont="1" applyFill="1" applyAlignment="1"/>
    <xf numFmtId="0" fontId="0" fillId="2" borderId="0" xfId="0" applyFill="1" applyAlignment="1"/>
    <xf numFmtId="0" fontId="0" fillId="2" borderId="8" xfId="0" applyFill="1" applyBorder="1"/>
    <xf numFmtId="0" fontId="0" fillId="2" borderId="11" xfId="0" applyFill="1" applyBorder="1"/>
    <xf numFmtId="0" fontId="0" fillId="2" borderId="12" xfId="0" applyFill="1" applyBorder="1"/>
    <xf numFmtId="0" fontId="7" fillId="3" borderId="8" xfId="0" applyFont="1" applyFill="1" applyBorder="1"/>
    <xf numFmtId="3" fontId="6" fillId="2" borderId="0" xfId="0" applyNumberFormat="1" applyFont="1" applyFill="1" applyBorder="1"/>
    <xf numFmtId="3" fontId="6" fillId="2" borderId="3" xfId="0" applyNumberFormat="1" applyFont="1" applyFill="1" applyBorder="1"/>
    <xf numFmtId="0" fontId="2" fillId="2" borderId="0" xfId="0" applyFont="1" applyFill="1" applyBorder="1" applyAlignment="1">
      <alignment horizontal="left" vertical="top" wrapText="1"/>
    </xf>
    <xf numFmtId="0" fontId="0" fillId="2" borderId="0" xfId="0" applyFill="1" applyBorder="1" applyAlignment="1"/>
    <xf numFmtId="0" fontId="0" fillId="2" borderId="0" xfId="0" applyFill="1" applyBorder="1"/>
    <xf numFmtId="0" fontId="9" fillId="4" borderId="0" xfId="0" applyFont="1" applyFill="1" applyBorder="1" applyAlignment="1">
      <alignment horizontal="left" vertical="top" wrapText="1"/>
    </xf>
    <xf numFmtId="0" fontId="6" fillId="5" borderId="0" xfId="0" applyFont="1" applyFill="1" applyBorder="1" applyAlignment="1">
      <alignment horizontal="left" vertical="top" wrapText="1"/>
    </xf>
    <xf numFmtId="0" fontId="10" fillId="5" borderId="0" xfId="0" applyFont="1" applyFill="1" applyBorder="1" applyAlignment="1">
      <alignment horizontal="left" vertical="top" wrapText="1"/>
    </xf>
    <xf numFmtId="0" fontId="6" fillId="5" borderId="0" xfId="0" applyFont="1" applyFill="1" applyBorder="1" applyAlignment="1" applyProtection="1">
      <alignment horizontal="left" vertical="top" wrapText="1"/>
      <protection locked="0"/>
    </xf>
    <xf numFmtId="0" fontId="6" fillId="0" borderId="0" xfId="0" applyFont="1" applyBorder="1" applyAlignment="1">
      <alignment horizontal="left" vertical="top" wrapText="1"/>
    </xf>
    <xf numFmtId="0" fontId="1" fillId="0" borderId="0" xfId="0" applyFont="1" applyBorder="1" applyAlignment="1">
      <alignment horizontal="left" vertical="top" wrapText="1"/>
    </xf>
    <xf numFmtId="0" fontId="6" fillId="0" borderId="0" xfId="0" applyFont="1" applyFill="1" applyBorder="1" applyAlignment="1">
      <alignment horizontal="left" vertical="top" wrapText="1"/>
    </xf>
    <xf numFmtId="0" fontId="1" fillId="0" borderId="0" xfId="0" applyFont="1" applyFill="1" applyBorder="1" applyAlignment="1">
      <alignment horizontal="left" vertical="top" wrapText="1"/>
    </xf>
    <xf numFmtId="0" fontId="7" fillId="5" borderId="0" xfId="0" applyFont="1" applyFill="1" applyBorder="1" applyAlignment="1">
      <alignment horizontal="left" vertical="top" wrapText="1"/>
    </xf>
    <xf numFmtId="0" fontId="1" fillId="5" borderId="0" xfId="0" applyFont="1" applyFill="1" applyBorder="1" applyAlignment="1">
      <alignment horizontal="left" vertical="top" wrapText="1"/>
    </xf>
    <xf numFmtId="0" fontId="1" fillId="6" borderId="0" xfId="0" applyFont="1" applyFill="1" applyBorder="1" applyAlignment="1">
      <alignment horizontal="left" vertical="center" wrapText="1"/>
    </xf>
    <xf numFmtId="0" fontId="6" fillId="7" borderId="0" xfId="0" applyFont="1" applyFill="1" applyBorder="1" applyAlignment="1">
      <alignment horizontal="left" vertical="top" wrapText="1"/>
    </xf>
    <xf numFmtId="0" fontId="11" fillId="7" borderId="0" xfId="0" applyFont="1" applyFill="1" applyBorder="1" applyAlignment="1">
      <alignment wrapText="1"/>
    </xf>
    <xf numFmtId="0" fontId="11" fillId="5" borderId="0" xfId="0" applyFont="1" applyFill="1" applyBorder="1" applyAlignment="1">
      <alignment horizontal="left" vertical="top" wrapText="1"/>
    </xf>
    <xf numFmtId="0" fontId="13" fillId="6" borderId="0" xfId="0" applyFont="1" applyFill="1" applyAlignment="1">
      <alignment horizontal="left" vertical="center"/>
    </xf>
    <xf numFmtId="0" fontId="14" fillId="6" borderId="0" xfId="0" applyFont="1" applyFill="1" applyAlignment="1">
      <alignment horizontal="left" vertical="top"/>
    </xf>
    <xf numFmtId="164" fontId="14" fillId="6" borderId="0" xfId="2" applyNumberFormat="1" applyFont="1" applyFill="1" applyBorder="1" applyAlignment="1" applyProtection="1">
      <alignment horizontal="left" vertical="top"/>
    </xf>
    <xf numFmtId="164" fontId="14" fillId="2" borderId="0" xfId="2" applyNumberFormat="1" applyFont="1" applyFill="1" applyBorder="1" applyAlignment="1" applyProtection="1">
      <alignment horizontal="left" vertical="top"/>
    </xf>
    <xf numFmtId="0" fontId="0" fillId="0" borderId="0" xfId="0" applyFont="1" applyBorder="1" applyAlignment="1">
      <alignment horizontal="left" vertical="top" wrapText="1"/>
    </xf>
    <xf numFmtId="0" fontId="0" fillId="2" borderId="5" xfId="0" applyFill="1" applyBorder="1" applyAlignment="1">
      <alignment vertical="center" wrapText="1"/>
    </xf>
    <xf numFmtId="0" fontId="0" fillId="2" borderId="0" xfId="0" applyFill="1" applyAlignment="1">
      <alignment vertical="center" wrapText="1"/>
    </xf>
    <xf numFmtId="0" fontId="0" fillId="2" borderId="11" xfId="0" applyFill="1" applyBorder="1" applyAlignment="1">
      <alignment vertical="center" wrapText="1"/>
    </xf>
    <xf numFmtId="0" fontId="6" fillId="2" borderId="6" xfId="0" applyFont="1" applyFill="1" applyBorder="1" applyAlignment="1">
      <alignment horizontal="left"/>
    </xf>
    <xf numFmtId="0" fontId="6" fillId="2" borderId="6" xfId="0" applyFont="1" applyFill="1" applyBorder="1" applyAlignment="1">
      <alignment horizontal="right"/>
    </xf>
    <xf numFmtId="0" fontId="6" fillId="2" borderId="13" xfId="0" applyFont="1" applyFill="1" applyBorder="1" applyAlignment="1">
      <alignment horizontal="right"/>
    </xf>
    <xf numFmtId="0" fontId="6" fillId="2" borderId="7" xfId="0" applyFont="1" applyFill="1" applyBorder="1" applyAlignment="1">
      <alignment horizontal="right"/>
    </xf>
    <xf numFmtId="0" fontId="6" fillId="2" borderId="14" xfId="0" applyFont="1" applyFill="1" applyBorder="1" applyAlignment="1">
      <alignment horizontal="right"/>
    </xf>
    <xf numFmtId="0" fontId="15" fillId="2" borderId="15" xfId="0" applyFont="1" applyFill="1" applyBorder="1" applyAlignment="1">
      <alignment horizontal="right"/>
    </xf>
    <xf numFmtId="0" fontId="6" fillId="2" borderId="0" xfId="0" applyFont="1" applyFill="1" applyBorder="1"/>
    <xf numFmtId="3" fontId="6" fillId="2" borderId="17" xfId="0" applyNumberFormat="1" applyFont="1" applyFill="1" applyBorder="1"/>
    <xf numFmtId="0" fontId="6" fillId="2" borderId="17" xfId="0" applyFont="1" applyFill="1" applyBorder="1"/>
    <xf numFmtId="0" fontId="6" fillId="2" borderId="3" xfId="0" applyFont="1" applyFill="1" applyBorder="1"/>
    <xf numFmtId="3" fontId="7" fillId="3" borderId="17" xfId="0" applyNumberFormat="1" applyFont="1" applyFill="1" applyBorder="1" applyAlignment="1">
      <alignment horizontal="right"/>
    </xf>
    <xf numFmtId="3" fontId="7" fillId="3" borderId="18" xfId="0" applyNumberFormat="1" applyFont="1" applyFill="1" applyBorder="1" applyAlignment="1">
      <alignment horizontal="right"/>
    </xf>
    <xf numFmtId="3" fontId="7" fillId="2" borderId="17" xfId="0" applyNumberFormat="1" applyFont="1" applyFill="1" applyBorder="1" applyAlignment="1">
      <alignment horizontal="right"/>
    </xf>
    <xf numFmtId="3" fontId="0" fillId="2" borderId="14" xfId="0" applyNumberFormat="1" applyFill="1" applyBorder="1"/>
    <xf numFmtId="3" fontId="0" fillId="2" borderId="15" xfId="0" applyNumberFormat="1" applyFill="1" applyBorder="1"/>
    <xf numFmtId="3" fontId="7" fillId="3" borderId="19" xfId="0" applyNumberFormat="1" applyFont="1" applyFill="1" applyBorder="1" applyAlignment="1">
      <alignment horizontal="right"/>
    </xf>
    <xf numFmtId="3" fontId="7" fillId="3" borderId="9" xfId="0" applyNumberFormat="1" applyFont="1" applyFill="1" applyBorder="1" applyAlignment="1">
      <alignment horizontal="right"/>
    </xf>
    <xf numFmtId="3" fontId="7" fillId="3" borderId="20" xfId="0" applyNumberFormat="1" applyFont="1" applyFill="1" applyBorder="1" applyAlignment="1">
      <alignment horizontal="right"/>
    </xf>
    <xf numFmtId="3" fontId="7" fillId="3" borderId="10" xfId="0" applyNumberFormat="1" applyFont="1" applyFill="1" applyBorder="1" applyAlignment="1">
      <alignment horizontal="right"/>
    </xf>
    <xf numFmtId="3" fontId="6" fillId="2" borderId="18" xfId="0" applyNumberFormat="1" applyFont="1" applyFill="1" applyBorder="1"/>
    <xf numFmtId="3" fontId="6" fillId="2" borderId="1" xfId="0" applyNumberFormat="1" applyFont="1" applyFill="1" applyBorder="1"/>
    <xf numFmtId="3" fontId="6" fillId="2" borderId="21" xfId="0" applyNumberFormat="1" applyFont="1" applyFill="1" applyBorder="1"/>
    <xf numFmtId="0" fontId="7" fillId="3" borderId="11" xfId="0" applyFont="1" applyFill="1" applyBorder="1"/>
    <xf numFmtId="0" fontId="6" fillId="2" borderId="22" xfId="0" applyFont="1" applyFill="1" applyBorder="1" applyAlignment="1">
      <alignment horizontal="left"/>
    </xf>
    <xf numFmtId="0" fontId="6" fillId="2" borderId="23" xfId="0" applyFont="1" applyFill="1" applyBorder="1" applyAlignment="1">
      <alignment horizontal="right"/>
    </xf>
    <xf numFmtId="0" fontId="6" fillId="2" borderId="18" xfId="0" applyFont="1" applyFill="1" applyBorder="1"/>
    <xf numFmtId="3" fontId="6" fillId="2" borderId="24" xfId="0" applyNumberFormat="1" applyFont="1" applyFill="1" applyBorder="1"/>
    <xf numFmtId="0" fontId="11" fillId="0" borderId="0" xfId="0" applyFont="1" applyBorder="1" applyAlignment="1">
      <alignment horizontal="left" vertical="top" wrapText="1"/>
    </xf>
    <xf numFmtId="0" fontId="15" fillId="2" borderId="16" xfId="0" applyFont="1" applyFill="1" applyBorder="1" applyAlignment="1">
      <alignment horizontal="right"/>
    </xf>
    <xf numFmtId="3" fontId="0" fillId="2" borderId="16" xfId="0" applyNumberFormat="1" applyFill="1" applyBorder="1"/>
    <xf numFmtId="3" fontId="6" fillId="2" borderId="4" xfId="0" applyNumberFormat="1" applyFont="1" applyFill="1" applyBorder="1"/>
    <xf numFmtId="0" fontId="2" fillId="2" borderId="0" xfId="0" applyFont="1" applyFill="1" applyBorder="1" applyAlignment="1">
      <alignment horizontal="left" vertical="top" wrapText="1"/>
    </xf>
    <xf numFmtId="0" fontId="5" fillId="2" borderId="0" xfId="0" applyFont="1" applyFill="1" applyAlignment="1"/>
    <xf numFmtId="0" fontId="0" fillId="0" borderId="0" xfId="0" applyAlignment="1"/>
    <xf numFmtId="0" fontId="5" fillId="2" borderId="25" xfId="0" applyFont="1" applyFill="1" applyBorder="1" applyAlignment="1">
      <alignment horizontal="center" vertical="center"/>
    </xf>
    <xf numFmtId="0" fontId="5" fillId="2" borderId="26" xfId="0" applyFont="1" applyFill="1" applyBorder="1" applyAlignment="1">
      <alignment horizontal="center" vertical="center"/>
    </xf>
    <xf numFmtId="0" fontId="5" fillId="2" borderId="27" xfId="0" applyFont="1" applyFill="1" applyBorder="1" applyAlignment="1">
      <alignment horizontal="center" vertical="center"/>
    </xf>
  </cellXfs>
  <cellStyles count="4">
    <cellStyle name="Komma" xfId="2" builtinId="3"/>
    <cellStyle name="Standard" xfId="0" builtinId="0"/>
    <cellStyle name="Standard 2" xfId="3"/>
    <cellStyle name="Standard 3" xfId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2.xml"/><Relationship Id="rId3" Type="http://schemas.openxmlformats.org/officeDocument/2006/relationships/theme" Target="theme/theme1.xml"/><Relationship Id="rId7" Type="http://schemas.openxmlformats.org/officeDocument/2006/relationships/customXml" Target="../customXml/item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Relationship Id="rId9" Type="http://schemas.openxmlformats.org/officeDocument/2006/relationships/customXml" Target="../customXml/item3.xml"/></Relationships>
</file>

<file path=xl/ctrlProps/ctrlProp1.xml><?xml version="1.0" encoding="utf-8"?>
<formControlPr xmlns="http://schemas.microsoft.com/office/spreadsheetml/2009/9/main" objectType="Radio" checked="Checked" firstButton="1" fmlaLink="Uebersetzungen!$B$2" lockText="1" noThreeD="1"/>
</file>

<file path=xl/ctrlProps/ctrlProp2.xml><?xml version="1.0" encoding="utf-8"?>
<formControlPr xmlns="http://schemas.microsoft.com/office/spreadsheetml/2009/9/main" objectType="Radio" lockText="1" noThreeD="1"/>
</file>

<file path=xl/ctrlProps/ctrlProp3.xml><?xml version="1.0" encoding="utf-8"?>
<formControlPr xmlns="http://schemas.microsoft.com/office/spreadsheetml/2009/9/main" objectType="Radio" lockText="1" noThreeD="1"/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3</xdr:col>
      <xdr:colOff>330200</xdr:colOff>
      <xdr:row>5</xdr:row>
      <xdr:rowOff>32777</xdr:rowOff>
    </xdr:to>
    <xdr:pic>
      <xdr:nvPicPr>
        <xdr:cNvPr id="3" name="Grafik 2">
          <a:extLst>
            <a:ext uri="{FF2B5EF4-FFF2-40B4-BE49-F238E27FC236}">
              <a16:creationId xmlns:a16="http://schemas.microsoft.com/office/drawing/2014/main" id="{00000000-0008-0000-0000-000003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0"/>
          <a:ext cx="4968875" cy="956702"/>
        </a:xfrm>
        <a:prstGeom prst="rect">
          <a:avLst/>
        </a:prstGeom>
      </xdr:spPr>
    </xdr:pic>
    <xdr:clientData/>
  </xdr:twoCellAnchor>
  <xdr:twoCellAnchor>
    <xdr:from>
      <xdr:col>3</xdr:col>
      <xdr:colOff>371475</xdr:colOff>
      <xdr:row>0</xdr:row>
      <xdr:rowOff>19050</xdr:rowOff>
    </xdr:from>
    <xdr:to>
      <xdr:col>5</xdr:col>
      <xdr:colOff>495300</xdr:colOff>
      <xdr:row>4</xdr:row>
      <xdr:rowOff>145523</xdr:rowOff>
    </xdr:to>
    <xdr:grpSp>
      <xdr:nvGrpSpPr>
        <xdr:cNvPr id="4" name="Gruppieren 3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GrpSpPr/>
      </xdr:nvGrpSpPr>
      <xdr:grpSpPr>
        <a:xfrm>
          <a:off x="5010150" y="19050"/>
          <a:ext cx="2524125" cy="888473"/>
          <a:chOff x="4991100" y="38100"/>
          <a:chExt cx="2400914" cy="888473"/>
        </a:xfrm>
        <a:solidFill>
          <a:srgbClr val="00B0F0"/>
        </a:solidFill>
      </xdr:grpSpPr>
      <xdr:sp macro="" textlink="">
        <xdr:nvSpPr>
          <xdr:cNvPr id="5" name="Rechteck 4">
            <a:extLst>
              <a:ext uri="{FF2B5EF4-FFF2-40B4-BE49-F238E27FC236}">
                <a16:creationId xmlns:a16="http://schemas.microsoft.com/office/drawing/2014/main" id="{00000000-0008-0000-0000-000005000000}"/>
              </a:ext>
            </a:extLst>
          </xdr:cNvPr>
          <xdr:cNvSpPr/>
        </xdr:nvSpPr>
        <xdr:spPr>
          <a:xfrm>
            <a:off x="4991100" y="38100"/>
            <a:ext cx="2400914" cy="888473"/>
          </a:xfrm>
          <a:prstGeom prst="rect">
            <a:avLst/>
          </a:prstGeom>
          <a:grpFill/>
          <a:ln>
            <a:solidFill>
              <a:sysClr val="windowText" lastClr="000000"/>
            </a:solidFill>
          </a:ln>
        </xdr:spPr>
        <xdr:style>
          <a:lnRef idx="2">
            <a:schemeClr val="accent3">
              <a:shade val="50000"/>
            </a:schemeClr>
          </a:lnRef>
          <a:fillRef idx="1">
            <a:schemeClr val="accent3"/>
          </a:fillRef>
          <a:effectRef idx="0">
            <a:schemeClr val="accent3"/>
          </a:effectRef>
          <a:fontRef idx="minor">
            <a:schemeClr val="lt1"/>
          </a:fontRef>
        </xdr:style>
        <xdr:txBody>
          <a:bodyPr vertOverflow="clip" horzOverflow="clip" rtlCol="0" anchor="t"/>
          <a:lstStyle/>
          <a:p>
            <a:pPr algn="ctr"/>
            <a:r>
              <a:rPr lang="de-CH" sz="1400" b="1">
                <a:solidFill>
                  <a:sysClr val="windowText" lastClr="000000"/>
                </a:solidFill>
              </a:rPr>
              <a:t>Sprache/Lingua</a:t>
            </a:r>
          </a:p>
        </xdr:txBody>
      </xdr:sp>
      <mc:AlternateContent xmlns:mc="http://schemas.openxmlformats.org/markup-compatibility/2006">
        <mc:Choice xmlns:a14="http://schemas.microsoft.com/office/drawing/2010/main" Requires="a14">
          <xdr:sp macro="" textlink="">
            <xdr:nvSpPr>
              <xdr:cNvPr id="1025" name="Option Button 1" hidden="1">
                <a:extLst>
                  <a:ext uri="{63B3BB69-23CF-44E3-9099-C40C66FF867C}">
                    <a14:compatExt spid="_x0000_s1025"/>
                  </a:ext>
                  <a:ext uri="{FF2B5EF4-FFF2-40B4-BE49-F238E27FC236}">
                    <a16:creationId xmlns:a16="http://schemas.microsoft.com/office/drawing/2014/main" id="{00000000-0008-0000-0000-000001040000}"/>
                  </a:ext>
                </a:extLst>
              </xdr:cNvPr>
              <xdr:cNvSpPr/>
            </xdr:nvSpPr>
            <xdr:spPr bwMode="auto">
              <a:xfrm>
                <a:off x="5627621" y="299412"/>
                <a:ext cx="1049702" cy="227285"/>
              </a:xfrm>
              <a:prstGeom prst="rect">
                <a:avLst/>
              </a:prstGeom>
              <a:noFill/>
              <a:ln>
                <a:noFill/>
              </a:ln>
              <a:extLst>
                <a:ext uri="{909E8E84-426E-40DD-AFC4-6F175D3DCCD1}">
                  <a14:hiddenFill>
                    <a:solidFill>
                      <a:srgbClr val="FFFFFF" mc:Ignorable="a14" a14:legacySpreadsheetColorIndex="65"/>
                    </a:solidFill>
                  </a14:hiddenFill>
                </a:ext>
                <a:ext uri="{91240B29-F687-4F45-9708-019B960494DF}">
                  <a14:hiddenLine w="9525">
                    <a:solidFill>
                      <a:srgbClr val="000000" mc:Ignorable="a14" a14:legacySpreadsheetColorIndex="64"/>
                    </a:solidFill>
                    <a:miter lim="800000"/>
                    <a:headEnd/>
                    <a:tailEnd/>
                  </a14:hiddenLine>
                </a:ext>
              </a:extLst>
            </xdr:spPr>
            <xdr:txBody>
              <a:bodyPr vertOverflow="clip" wrap="square" lIns="27432" tIns="18288" rIns="0" bIns="18288" anchor="ctr" upright="1"/>
              <a:lstStyle/>
              <a:p>
                <a:pPr algn="l" rtl="0">
                  <a:defRPr sz="1000"/>
                </a:pPr>
                <a:r>
                  <a:rPr lang="de-CH" sz="800" b="0" i="0" u="none" strike="noStrike" baseline="0">
                    <a:solidFill>
                      <a:srgbClr val="000000"/>
                    </a:solidFill>
                    <a:latin typeface="Segoe UI"/>
                    <a:cs typeface="Segoe UI"/>
                  </a:rPr>
                  <a:t>Deutsch</a:t>
                </a:r>
              </a:p>
            </xdr:txBody>
          </xdr:sp>
        </mc:Choice>
        <mc:Fallback/>
      </mc:AlternateContent>
      <mc:AlternateContent xmlns:mc="http://schemas.openxmlformats.org/markup-compatibility/2006">
        <mc:Choice xmlns:a14="http://schemas.microsoft.com/office/drawing/2010/main" Requires="a14">
          <xdr:sp macro="" textlink="">
            <xdr:nvSpPr>
              <xdr:cNvPr id="1026" name="Option Button 2" hidden="1">
                <a:extLst>
                  <a:ext uri="{63B3BB69-23CF-44E3-9099-C40C66FF867C}">
                    <a14:compatExt spid="_x0000_s1026"/>
                  </a:ext>
                  <a:ext uri="{FF2B5EF4-FFF2-40B4-BE49-F238E27FC236}">
                    <a16:creationId xmlns:a16="http://schemas.microsoft.com/office/drawing/2014/main" id="{00000000-0008-0000-0000-000002040000}"/>
                  </a:ext>
                </a:extLst>
              </xdr:cNvPr>
              <xdr:cNvSpPr/>
            </xdr:nvSpPr>
            <xdr:spPr bwMode="auto">
              <a:xfrm>
                <a:off x="5627621" y="485376"/>
                <a:ext cx="1407047" cy="206622"/>
              </a:xfrm>
              <a:prstGeom prst="rect">
                <a:avLst/>
              </a:prstGeom>
              <a:noFill/>
              <a:ln>
                <a:noFill/>
              </a:ln>
              <a:extLst>
                <a:ext uri="{909E8E84-426E-40DD-AFC4-6F175D3DCCD1}">
                  <a14:hiddenFill>
                    <a:solidFill>
                      <a:srgbClr val="FFFFFF" mc:Ignorable="a14" a14:legacySpreadsheetColorIndex="65"/>
                    </a:solidFill>
                  </a14:hiddenFill>
                </a:ext>
                <a:ext uri="{91240B29-F687-4F45-9708-019B960494DF}">
                  <a14:hiddenLine w="9525">
                    <a:solidFill>
                      <a:srgbClr val="000000" mc:Ignorable="a14" a14:legacySpreadsheetColorIndex="64"/>
                    </a:solidFill>
                    <a:miter lim="800000"/>
                    <a:headEnd/>
                    <a:tailEnd/>
                  </a14:hiddenLine>
                </a:ext>
              </a:extLst>
            </xdr:spPr>
            <xdr:txBody>
              <a:bodyPr vertOverflow="clip" wrap="square" lIns="27432" tIns="18288" rIns="0" bIns="18288" anchor="ctr" upright="1"/>
              <a:lstStyle/>
              <a:p>
                <a:pPr algn="l" rtl="0">
                  <a:defRPr sz="1000"/>
                </a:pPr>
                <a:r>
                  <a:rPr lang="de-CH" sz="800" b="0" i="0" u="none" strike="noStrike" baseline="0">
                    <a:solidFill>
                      <a:srgbClr val="000000"/>
                    </a:solidFill>
                    <a:latin typeface="Segoe UI"/>
                    <a:cs typeface="Segoe UI"/>
                  </a:rPr>
                  <a:t>Rumantsch Grischun</a:t>
                </a:r>
              </a:p>
            </xdr:txBody>
          </xdr:sp>
        </mc:Choice>
        <mc:Fallback/>
      </mc:AlternateContent>
      <mc:AlternateContent xmlns:mc="http://schemas.openxmlformats.org/markup-compatibility/2006">
        <mc:Choice xmlns:a14="http://schemas.microsoft.com/office/drawing/2010/main" Requires="a14">
          <xdr:sp macro="" textlink="">
            <xdr:nvSpPr>
              <xdr:cNvPr id="1027" name="Option Button 3" hidden="1">
                <a:extLst>
                  <a:ext uri="{63B3BB69-23CF-44E3-9099-C40C66FF867C}">
                    <a14:compatExt spid="_x0000_s1027"/>
                  </a:ext>
                  <a:ext uri="{FF2B5EF4-FFF2-40B4-BE49-F238E27FC236}">
                    <a16:creationId xmlns:a16="http://schemas.microsoft.com/office/drawing/2014/main" id="{00000000-0008-0000-0000-000003040000}"/>
                  </a:ext>
                </a:extLst>
              </xdr:cNvPr>
              <xdr:cNvSpPr/>
            </xdr:nvSpPr>
            <xdr:spPr bwMode="auto">
              <a:xfrm>
                <a:off x="5627621" y="650673"/>
                <a:ext cx="1049702" cy="227285"/>
              </a:xfrm>
              <a:prstGeom prst="rect">
                <a:avLst/>
              </a:prstGeom>
              <a:noFill/>
              <a:ln>
                <a:noFill/>
              </a:ln>
              <a:extLst>
                <a:ext uri="{909E8E84-426E-40DD-AFC4-6F175D3DCCD1}">
                  <a14:hiddenFill>
                    <a:solidFill>
                      <a:srgbClr val="FFFFFF" mc:Ignorable="a14" a14:legacySpreadsheetColorIndex="65"/>
                    </a:solidFill>
                  </a14:hiddenFill>
                </a:ext>
                <a:ext uri="{91240B29-F687-4F45-9708-019B960494DF}">
                  <a14:hiddenLine w="9525">
                    <a:solidFill>
                      <a:srgbClr val="000000" mc:Ignorable="a14" a14:legacySpreadsheetColorIndex="64"/>
                    </a:solidFill>
                    <a:miter lim="800000"/>
                    <a:headEnd/>
                    <a:tailEnd/>
                  </a14:hiddenLine>
                </a:ext>
              </a:extLst>
            </xdr:spPr>
            <xdr:txBody>
              <a:bodyPr vertOverflow="clip" wrap="square" lIns="27432" tIns="18288" rIns="0" bIns="18288" anchor="ctr" upright="1"/>
              <a:lstStyle/>
              <a:p>
                <a:pPr algn="l" rtl="0">
                  <a:defRPr sz="1000"/>
                </a:pPr>
                <a:r>
                  <a:rPr lang="de-CH" sz="800" b="0" i="0" u="none" strike="noStrike" baseline="0">
                    <a:solidFill>
                      <a:srgbClr val="000000"/>
                    </a:solidFill>
                    <a:latin typeface="Segoe UI"/>
                    <a:cs typeface="Segoe UI"/>
                  </a:rPr>
                  <a:t>Italiano</a:t>
                </a:r>
              </a:p>
            </xdr:txBody>
          </xdr:sp>
        </mc:Choice>
        <mc:Fallback/>
      </mc:AlternateContent>
    </xdr:grpSp>
    <xdr:clientData/>
  </xdr:twoCellAnchor>
</xdr:wsDr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Relationship Id="rId6" Type="http://schemas.openxmlformats.org/officeDocument/2006/relationships/ctrlProp" Target="../ctrlProps/ctrlProp3.xml"/><Relationship Id="rId5" Type="http://schemas.openxmlformats.org/officeDocument/2006/relationships/ctrlProp" Target="../ctrlProps/ctrlProp2.xml"/><Relationship Id="rId4" Type="http://schemas.openxmlformats.org/officeDocument/2006/relationships/ctrlProp" Target="../ctrlProps/ctrlProp1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1:J146"/>
  <sheetViews>
    <sheetView tabSelected="1" zoomScaleNormal="100" workbookViewId="0"/>
  </sheetViews>
  <sheetFormatPr baseColWidth="10" defaultRowHeight="12.75" x14ac:dyDescent="0.2"/>
  <cols>
    <col min="1" max="1" width="33.5703125" style="10" customWidth="1"/>
    <col min="2" max="8" width="18" style="10" customWidth="1"/>
    <col min="9" max="9" width="18" style="23" customWidth="1"/>
    <col min="10" max="10" width="18" style="10" customWidth="1"/>
    <col min="11" max="16384" width="11.42578125" style="10"/>
  </cols>
  <sheetData>
    <row r="1" spans="1:10" s="1" customFormat="1" x14ac:dyDescent="0.2">
      <c r="I1" s="2"/>
    </row>
    <row r="2" spans="1:10" s="1" customFormat="1" ht="15.75" x14ac:dyDescent="0.25">
      <c r="B2" s="13"/>
      <c r="C2" s="14"/>
      <c r="D2" s="14"/>
      <c r="E2" s="14"/>
      <c r="F2" s="14"/>
      <c r="G2" s="14"/>
      <c r="H2" s="14"/>
      <c r="I2" s="22"/>
    </row>
    <row r="3" spans="1:10" s="1" customFormat="1" ht="15.75" x14ac:dyDescent="0.25">
      <c r="B3" s="13"/>
      <c r="C3" s="14"/>
      <c r="D3" s="14"/>
      <c r="E3" s="14"/>
      <c r="F3" s="14"/>
      <c r="G3" s="14"/>
      <c r="H3" s="14"/>
      <c r="I3" s="22"/>
    </row>
    <row r="4" spans="1:10" s="1" customFormat="1" ht="15.75" x14ac:dyDescent="0.25">
      <c r="B4" s="13"/>
      <c r="C4" s="14"/>
      <c r="D4" s="14"/>
      <c r="E4" s="14"/>
      <c r="F4" s="14"/>
      <c r="G4" s="14"/>
      <c r="H4" s="14"/>
      <c r="I4" s="22"/>
    </row>
    <row r="5" spans="1:10" s="2" customFormat="1" x14ac:dyDescent="0.2"/>
    <row r="6" spans="1:10" s="1" customFormat="1" ht="6" customHeight="1" x14ac:dyDescent="0.2">
      <c r="A6" s="2"/>
      <c r="B6" s="2"/>
      <c r="C6" s="2"/>
      <c r="D6" s="2"/>
      <c r="E6" s="2"/>
      <c r="F6" s="2"/>
      <c r="G6" s="2"/>
      <c r="H6" s="2"/>
      <c r="I6" s="2"/>
    </row>
    <row r="7" spans="1:10" s="2" customFormat="1" ht="15.75" customHeight="1" x14ac:dyDescent="0.2">
      <c r="A7" s="77" t="str">
        <f>VLOOKUP("&lt;Fachbereich&gt;",Uebersetzungen!$B$3:$E$105,Uebersetzungen!$B$2+1,FALSE)</f>
        <v>Daten &amp; Statistik</v>
      </c>
      <c r="B7" s="77"/>
      <c r="C7" s="77"/>
      <c r="D7" s="77"/>
      <c r="E7" s="3"/>
      <c r="F7" s="3"/>
      <c r="G7" s="3"/>
      <c r="H7" s="3"/>
      <c r="I7" s="3"/>
    </row>
    <row r="8" spans="1:10" s="2" customFormat="1" ht="15.75" customHeight="1" x14ac:dyDescent="0.2">
      <c r="B8" s="21"/>
      <c r="C8" s="21"/>
      <c r="D8" s="21"/>
      <c r="E8" s="3"/>
      <c r="F8" s="3"/>
      <c r="G8" s="3"/>
      <c r="H8" s="3"/>
      <c r="I8" s="3"/>
    </row>
    <row r="9" spans="1:10" s="2" customFormat="1" ht="15.75" customHeight="1" x14ac:dyDescent="0.25">
      <c r="A9" s="78" t="str">
        <f>VLOOKUP("&lt;Titel&gt;",Uebersetzungen!$B$3:$E$37,Uebersetzungen!$B$2+1,FALSE)</f>
        <v>Ständige Wohnbevölkerung nach Staatsangehörigkeitskategorie und Geschlecht, provisorische Daten</v>
      </c>
      <c r="B9" s="79"/>
      <c r="C9" s="79"/>
      <c r="D9" s="79"/>
      <c r="E9" s="79"/>
      <c r="F9" s="79"/>
      <c r="G9" s="79"/>
      <c r="H9" s="79"/>
    </row>
    <row r="10" spans="1:10" s="5" customFormat="1" x14ac:dyDescent="0.2">
      <c r="A10" s="38" t="str">
        <f>VLOOKUP("&lt;UTitel&gt;",Uebersetzungen!$B$3:$E$105,Uebersetzungen!$B$2+1,FALSE)</f>
        <v>(Gemeindestand 2024: 101 Gemeinden)</v>
      </c>
      <c r="B10" s="39"/>
      <c r="C10" s="40"/>
      <c r="D10" s="40"/>
      <c r="E10" s="40"/>
      <c r="F10" s="41"/>
      <c r="G10" s="41"/>
    </row>
    <row r="11" spans="1:10" s="5" customFormat="1" ht="13.5" thickBot="1" x14ac:dyDescent="0.25">
      <c r="A11" s="38"/>
      <c r="B11" s="39"/>
      <c r="C11" s="40"/>
      <c r="D11" s="40"/>
      <c r="E11" s="40"/>
      <c r="F11" s="41"/>
      <c r="G11" s="41"/>
    </row>
    <row r="12" spans="1:10" s="4" customFormat="1" ht="24" customHeight="1" thickBot="1" x14ac:dyDescent="0.25">
      <c r="B12" s="80" t="s">
        <v>198</v>
      </c>
      <c r="C12" s="81"/>
      <c r="D12" s="81"/>
      <c r="E12" s="81"/>
      <c r="F12" s="81"/>
      <c r="G12" s="81"/>
      <c r="H12" s="81"/>
      <c r="I12" s="81"/>
      <c r="J12" s="82"/>
    </row>
    <row r="13" spans="1:10" s="44" customFormat="1" ht="17.25" customHeight="1" x14ac:dyDescent="0.2">
      <c r="A13" s="43"/>
      <c r="B13" s="69" t="str">
        <f>VLOOKUP("&lt;SpaltenTitel_1&gt;",Uebersetzungen!$B$3:$E$35,Uebersetzungen!$B$2+1,FALSE)</f>
        <v>Total</v>
      </c>
      <c r="C13" s="47"/>
      <c r="D13" s="48"/>
      <c r="E13" s="46" t="str">
        <f>VLOOKUP("&lt;SpaltenTitel_2&gt;",Uebersetzungen!$B$3:$E$35,Uebersetzungen!$B$2+1,FALSE)</f>
        <v>Schweizer/innen</v>
      </c>
      <c r="F13" s="47"/>
      <c r="G13" s="48"/>
      <c r="H13" s="46" t="str">
        <f>VLOOKUP("&lt;SpaltenTitel_3&gt;",Uebersetzungen!$B$3:$E$35,Uebersetzungen!$B$2+1,FALSE)</f>
        <v>Ausländer/innen (*)</v>
      </c>
      <c r="I13" s="47"/>
      <c r="J13" s="49"/>
    </row>
    <row r="14" spans="1:10" s="44" customFormat="1" ht="17.25" customHeight="1" x14ac:dyDescent="0.2">
      <c r="A14" s="45"/>
      <c r="B14" s="70" t="str">
        <f>VLOOKUP("&lt;SpaltenTitel_1.1&gt;",Uebersetzungen!$B$3:$E$35,Uebersetzungen!$B$2+1,FALSE)</f>
        <v>Total</v>
      </c>
      <c r="C14" s="50" t="str">
        <f>VLOOKUP("&lt;SpaltenTitel_1.2&gt;",Uebersetzungen!$B$3:$E$35,Uebersetzungen!$B$2+1,FALSE)</f>
        <v>Mann</v>
      </c>
      <c r="D14" s="51" t="str">
        <f>VLOOKUP("&lt;SpaltenTitel_1.3&gt;",Uebersetzungen!$B$3:$E$74,Uebersetzungen!$B$2+1,FALSE)</f>
        <v>Frau</v>
      </c>
      <c r="E14" s="70" t="str">
        <f>VLOOKUP("&lt;SpaltenTitel_1.1&gt;",Uebersetzungen!$B$3:$E$35,Uebersetzungen!$B$2+1,FALSE)</f>
        <v>Total</v>
      </c>
      <c r="F14" s="50" t="str">
        <f>VLOOKUP("&lt;SpaltenTitel_1.2&gt;",Uebersetzungen!$B$3:$E$35,Uebersetzungen!$B$2+1,FALSE)</f>
        <v>Mann</v>
      </c>
      <c r="G14" s="51" t="str">
        <f>VLOOKUP("&lt;SpaltenTitel_1.3&gt;",Uebersetzungen!$B$3:$E$74,Uebersetzungen!$B$2+1,FALSE)</f>
        <v>Frau</v>
      </c>
      <c r="H14" s="70" t="str">
        <f>VLOOKUP("&lt;SpaltenTitel_1.1&gt;",Uebersetzungen!$B$3:$E$35,Uebersetzungen!$B$2+1,FALSE)</f>
        <v>Total</v>
      </c>
      <c r="I14" s="50" t="str">
        <f>VLOOKUP("&lt;SpaltenTitel_1.2&gt;",Uebersetzungen!$B$3:$E$35,Uebersetzungen!$B$2+1,FALSE)</f>
        <v>Mann</v>
      </c>
      <c r="J14" s="74" t="str">
        <f>VLOOKUP("&lt;SpaltenTitel_1.3&gt;",Uebersetzungen!$B$3:$E$74,Uebersetzungen!$B$2+1,FALSE)</f>
        <v>Frau</v>
      </c>
    </row>
    <row r="15" spans="1:10" x14ac:dyDescent="0.2">
      <c r="A15" s="15"/>
      <c r="B15" s="71"/>
      <c r="C15" s="52"/>
      <c r="D15" s="53"/>
      <c r="E15" s="19"/>
      <c r="F15" s="52"/>
      <c r="G15" s="54"/>
      <c r="H15" s="19"/>
      <c r="I15" s="52"/>
      <c r="J15" s="55"/>
    </row>
    <row r="16" spans="1:10" x14ac:dyDescent="0.2">
      <c r="A16" s="68" t="str">
        <f>VLOOKUP("&lt;Zeilentitel_1&gt;",Uebersetzungen!$B$3:$E$105,Uebersetzungen!$B$2+1,FALSE)</f>
        <v>GRAUBÜNDEN</v>
      </c>
      <c r="B16" s="57">
        <v>204882</v>
      </c>
      <c r="C16" s="8">
        <v>102923</v>
      </c>
      <c r="D16" s="56">
        <v>101959</v>
      </c>
      <c r="E16" s="8">
        <v>162694</v>
      </c>
      <c r="F16" s="8">
        <v>80058</v>
      </c>
      <c r="G16" s="56">
        <v>82636</v>
      </c>
      <c r="H16" s="8">
        <v>42188</v>
      </c>
      <c r="I16" s="8">
        <v>22865</v>
      </c>
      <c r="J16" s="11">
        <v>19323</v>
      </c>
    </row>
    <row r="17" spans="1:10" x14ac:dyDescent="0.2">
      <c r="A17" s="6" t="str">
        <f>VLOOKUP("&lt;Zeilentitel_2&gt;",Uebersetzungen!$B$3:$E$105,Uebersetzungen!$B$2+1,FALSE)</f>
        <v>Region Albula</v>
      </c>
      <c r="B17" s="9">
        <v>8117</v>
      </c>
      <c r="C17" s="9">
        <v>4155</v>
      </c>
      <c r="D17" s="58">
        <v>3962</v>
      </c>
      <c r="E17" s="9">
        <v>6556</v>
      </c>
      <c r="F17" s="9">
        <v>3275</v>
      </c>
      <c r="G17" s="58">
        <v>3281</v>
      </c>
      <c r="H17" s="9">
        <v>1561</v>
      </c>
      <c r="I17" s="9">
        <v>880</v>
      </c>
      <c r="J17" s="12">
        <v>681</v>
      </c>
    </row>
    <row r="18" spans="1:10" x14ac:dyDescent="0.2">
      <c r="A18" s="7" t="s">
        <v>1</v>
      </c>
      <c r="B18" s="19">
        <v>2742</v>
      </c>
      <c r="C18" s="19">
        <v>1408</v>
      </c>
      <c r="D18" s="53">
        <v>1334</v>
      </c>
      <c r="E18" s="19">
        <v>2129</v>
      </c>
      <c r="F18" s="19">
        <v>1067</v>
      </c>
      <c r="G18" s="53">
        <v>1062</v>
      </c>
      <c r="H18" s="19">
        <v>613</v>
      </c>
      <c r="I18" s="19">
        <v>341</v>
      </c>
      <c r="J18" s="20">
        <v>272</v>
      </c>
    </row>
    <row r="19" spans="1:10" x14ac:dyDescent="0.2">
      <c r="A19" s="7" t="s">
        <v>2</v>
      </c>
      <c r="B19" s="19">
        <v>528</v>
      </c>
      <c r="C19" s="19">
        <v>267</v>
      </c>
      <c r="D19" s="53">
        <v>261</v>
      </c>
      <c r="E19" s="19">
        <v>453</v>
      </c>
      <c r="F19" s="19">
        <v>223</v>
      </c>
      <c r="G19" s="53">
        <v>230</v>
      </c>
      <c r="H19" s="19">
        <v>75</v>
      </c>
      <c r="I19" s="19">
        <v>44</v>
      </c>
      <c r="J19" s="20">
        <v>31</v>
      </c>
    </row>
    <row r="20" spans="1:10" x14ac:dyDescent="0.2">
      <c r="A20" s="7" t="s">
        <v>96</v>
      </c>
      <c r="B20" s="19">
        <v>209</v>
      </c>
      <c r="C20" s="19">
        <v>116</v>
      </c>
      <c r="D20" s="53">
        <v>93</v>
      </c>
      <c r="E20" s="19">
        <v>182</v>
      </c>
      <c r="F20" s="19">
        <v>100</v>
      </c>
      <c r="G20" s="53">
        <v>82</v>
      </c>
      <c r="H20" s="19">
        <v>27</v>
      </c>
      <c r="I20" s="19">
        <v>16</v>
      </c>
      <c r="J20" s="20">
        <v>11</v>
      </c>
    </row>
    <row r="21" spans="1:10" x14ac:dyDescent="0.2">
      <c r="A21" s="7" t="s">
        <v>3</v>
      </c>
      <c r="B21" s="19">
        <v>1314</v>
      </c>
      <c r="C21" s="19">
        <v>668</v>
      </c>
      <c r="D21" s="53">
        <v>646</v>
      </c>
      <c r="E21" s="19">
        <v>1067</v>
      </c>
      <c r="F21" s="19">
        <v>530</v>
      </c>
      <c r="G21" s="53">
        <v>537</v>
      </c>
      <c r="H21" s="19">
        <v>247</v>
      </c>
      <c r="I21" s="19">
        <v>138</v>
      </c>
      <c r="J21" s="20">
        <v>109</v>
      </c>
    </row>
    <row r="22" spans="1:10" x14ac:dyDescent="0.2">
      <c r="A22" s="7" t="s">
        <v>90</v>
      </c>
      <c r="B22" s="19">
        <v>2424</v>
      </c>
      <c r="C22" s="19">
        <v>1251</v>
      </c>
      <c r="D22" s="53">
        <v>1173</v>
      </c>
      <c r="E22" s="19">
        <v>1994</v>
      </c>
      <c r="F22" s="19">
        <v>1004</v>
      </c>
      <c r="G22" s="53">
        <v>990</v>
      </c>
      <c r="H22" s="19">
        <v>430</v>
      </c>
      <c r="I22" s="19">
        <v>247</v>
      </c>
      <c r="J22" s="20">
        <v>183</v>
      </c>
    </row>
    <row r="23" spans="1:10" x14ac:dyDescent="0.2">
      <c r="A23" s="7" t="s">
        <v>93</v>
      </c>
      <c r="B23" s="19">
        <v>900</v>
      </c>
      <c r="C23" s="19">
        <v>445</v>
      </c>
      <c r="D23" s="53">
        <v>455</v>
      </c>
      <c r="E23" s="19">
        <v>731</v>
      </c>
      <c r="F23" s="19">
        <v>351</v>
      </c>
      <c r="G23" s="53">
        <v>380</v>
      </c>
      <c r="H23" s="19">
        <v>169</v>
      </c>
      <c r="I23" s="19">
        <v>94</v>
      </c>
      <c r="J23" s="20">
        <v>75</v>
      </c>
    </row>
    <row r="24" spans="1:10" x14ac:dyDescent="0.2">
      <c r="A24" s="6" t="str">
        <f>VLOOKUP("&lt;Zeilentitel_3&gt;",Uebersetzungen!$B$3:$E$105,Uebersetzungen!$B$2+1,FALSE)</f>
        <v>Region Bernina</v>
      </c>
      <c r="B24" s="9">
        <v>4629</v>
      </c>
      <c r="C24" s="9">
        <v>2305</v>
      </c>
      <c r="D24" s="58">
        <v>2324</v>
      </c>
      <c r="E24" s="9">
        <v>4070</v>
      </c>
      <c r="F24" s="9">
        <v>1983</v>
      </c>
      <c r="G24" s="58">
        <v>2087</v>
      </c>
      <c r="H24" s="9">
        <v>559</v>
      </c>
      <c r="I24" s="9">
        <v>322</v>
      </c>
      <c r="J24" s="12">
        <v>237</v>
      </c>
    </row>
    <row r="25" spans="1:10" x14ac:dyDescent="0.2">
      <c r="A25" s="7" t="s">
        <v>4</v>
      </c>
      <c r="B25" s="19">
        <v>1104</v>
      </c>
      <c r="C25" s="19">
        <v>577</v>
      </c>
      <c r="D25" s="53">
        <v>527</v>
      </c>
      <c r="E25" s="19">
        <v>925</v>
      </c>
      <c r="F25" s="19">
        <v>455</v>
      </c>
      <c r="G25" s="53">
        <v>470</v>
      </c>
      <c r="H25" s="19">
        <v>179</v>
      </c>
      <c r="I25" s="19">
        <v>122</v>
      </c>
      <c r="J25" s="20">
        <v>57</v>
      </c>
    </row>
    <row r="26" spans="1:10" x14ac:dyDescent="0.2">
      <c r="A26" s="7" t="s">
        <v>5</v>
      </c>
      <c r="B26" s="19">
        <v>3525</v>
      </c>
      <c r="C26" s="19">
        <v>1728</v>
      </c>
      <c r="D26" s="53">
        <v>1797</v>
      </c>
      <c r="E26" s="19">
        <v>3145</v>
      </c>
      <c r="F26" s="19">
        <v>1528</v>
      </c>
      <c r="G26" s="53">
        <v>1617</v>
      </c>
      <c r="H26" s="19">
        <v>380</v>
      </c>
      <c r="I26" s="19">
        <v>200</v>
      </c>
      <c r="J26" s="20">
        <v>180</v>
      </c>
    </row>
    <row r="27" spans="1:10" x14ac:dyDescent="0.2">
      <c r="A27" s="6" t="str">
        <f>VLOOKUP("&lt;Zeilentitel_4&gt;",Uebersetzungen!$B$3:$E$105,Uebersetzungen!$B$2+1,FALSE)</f>
        <v>Region Engiadina Bassa/Val Müstair</v>
      </c>
      <c r="B27" s="9">
        <v>9139</v>
      </c>
      <c r="C27" s="9">
        <v>4565</v>
      </c>
      <c r="D27" s="58">
        <v>4574</v>
      </c>
      <c r="E27" s="9">
        <v>7419</v>
      </c>
      <c r="F27" s="9">
        <v>3684</v>
      </c>
      <c r="G27" s="58">
        <v>3735</v>
      </c>
      <c r="H27" s="9">
        <v>1720</v>
      </c>
      <c r="I27" s="9">
        <v>881</v>
      </c>
      <c r="J27" s="12">
        <v>839</v>
      </c>
    </row>
    <row r="28" spans="1:10" x14ac:dyDescent="0.2">
      <c r="A28" s="7" t="s">
        <v>38</v>
      </c>
      <c r="B28" s="19">
        <v>1579</v>
      </c>
      <c r="C28" s="19">
        <v>789</v>
      </c>
      <c r="D28" s="53">
        <v>790</v>
      </c>
      <c r="E28" s="19">
        <v>1255</v>
      </c>
      <c r="F28" s="19">
        <v>617</v>
      </c>
      <c r="G28" s="53">
        <v>638</v>
      </c>
      <c r="H28" s="19">
        <v>324</v>
      </c>
      <c r="I28" s="19">
        <v>172</v>
      </c>
      <c r="J28" s="20">
        <v>152</v>
      </c>
    </row>
    <row r="29" spans="1:10" x14ac:dyDescent="0.2">
      <c r="A29" s="7" t="s">
        <v>39</v>
      </c>
      <c r="B29" s="19">
        <v>755</v>
      </c>
      <c r="C29" s="19">
        <v>406</v>
      </c>
      <c r="D29" s="53">
        <v>349</v>
      </c>
      <c r="E29" s="19">
        <v>553</v>
      </c>
      <c r="F29" s="19">
        <v>311</v>
      </c>
      <c r="G29" s="53">
        <v>242</v>
      </c>
      <c r="H29" s="19">
        <v>202</v>
      </c>
      <c r="I29" s="19">
        <v>95</v>
      </c>
      <c r="J29" s="20">
        <v>107</v>
      </c>
    </row>
    <row r="30" spans="1:10" x14ac:dyDescent="0.2">
      <c r="A30" s="7" t="s">
        <v>40</v>
      </c>
      <c r="B30" s="19">
        <v>4572</v>
      </c>
      <c r="C30" s="19">
        <v>2277</v>
      </c>
      <c r="D30" s="53">
        <v>2295</v>
      </c>
      <c r="E30" s="19">
        <v>3577</v>
      </c>
      <c r="F30" s="19">
        <v>1760</v>
      </c>
      <c r="G30" s="53">
        <v>1817</v>
      </c>
      <c r="H30" s="19">
        <v>995</v>
      </c>
      <c r="I30" s="19">
        <v>517</v>
      </c>
      <c r="J30" s="20">
        <v>478</v>
      </c>
    </row>
    <row r="31" spans="1:10" x14ac:dyDescent="0.2">
      <c r="A31" s="7" t="s">
        <v>41</v>
      </c>
      <c r="B31" s="19">
        <v>811</v>
      </c>
      <c r="C31" s="19">
        <v>404</v>
      </c>
      <c r="D31" s="53">
        <v>407</v>
      </c>
      <c r="E31" s="19">
        <v>743</v>
      </c>
      <c r="F31" s="19">
        <v>369</v>
      </c>
      <c r="G31" s="53">
        <v>374</v>
      </c>
      <c r="H31" s="19">
        <v>68</v>
      </c>
      <c r="I31" s="19">
        <v>35</v>
      </c>
      <c r="J31" s="20">
        <v>33</v>
      </c>
    </row>
    <row r="32" spans="1:10" x14ac:dyDescent="0.2">
      <c r="A32" s="7" t="s">
        <v>60</v>
      </c>
      <c r="B32" s="19">
        <v>1422</v>
      </c>
      <c r="C32" s="19">
        <v>689</v>
      </c>
      <c r="D32" s="53">
        <v>733</v>
      </c>
      <c r="E32" s="19">
        <v>1291</v>
      </c>
      <c r="F32" s="19">
        <v>627</v>
      </c>
      <c r="G32" s="53">
        <v>664</v>
      </c>
      <c r="H32" s="19">
        <v>131</v>
      </c>
      <c r="I32" s="19">
        <v>62</v>
      </c>
      <c r="J32" s="20">
        <v>69</v>
      </c>
    </row>
    <row r="33" spans="1:10" x14ac:dyDescent="0.2">
      <c r="A33" s="6" t="str">
        <f>VLOOKUP("&lt;Zeilentitel_5&gt;",Uebersetzungen!$B$3:$E$105,Uebersetzungen!$B$2+1,FALSE)</f>
        <v>Region Imboden</v>
      </c>
      <c r="B33" s="9">
        <v>21964</v>
      </c>
      <c r="C33" s="9">
        <v>11044</v>
      </c>
      <c r="D33" s="58">
        <v>10920</v>
      </c>
      <c r="E33" s="9">
        <v>17470</v>
      </c>
      <c r="F33" s="9">
        <v>8545</v>
      </c>
      <c r="G33" s="58">
        <v>8925</v>
      </c>
      <c r="H33" s="9">
        <v>4494</v>
      </c>
      <c r="I33" s="9">
        <v>2499</v>
      </c>
      <c r="J33" s="12">
        <v>1995</v>
      </c>
    </row>
    <row r="34" spans="1:10" x14ac:dyDescent="0.2">
      <c r="A34" s="7" t="s">
        <v>31</v>
      </c>
      <c r="B34" s="19">
        <v>3533</v>
      </c>
      <c r="C34" s="19">
        <v>1766</v>
      </c>
      <c r="D34" s="53">
        <v>1767</v>
      </c>
      <c r="E34" s="19">
        <v>3025</v>
      </c>
      <c r="F34" s="19">
        <v>1469</v>
      </c>
      <c r="G34" s="53">
        <v>1556</v>
      </c>
      <c r="H34" s="19">
        <v>508</v>
      </c>
      <c r="I34" s="19">
        <v>297</v>
      </c>
      <c r="J34" s="20">
        <v>211</v>
      </c>
    </row>
    <row r="35" spans="1:10" x14ac:dyDescent="0.2">
      <c r="A35" s="7" t="s">
        <v>32</v>
      </c>
      <c r="B35" s="19">
        <v>8286</v>
      </c>
      <c r="C35" s="19">
        <v>4200</v>
      </c>
      <c r="D35" s="53">
        <v>4086</v>
      </c>
      <c r="E35" s="19">
        <v>6154</v>
      </c>
      <c r="F35" s="19">
        <v>3024</v>
      </c>
      <c r="G35" s="53">
        <v>3130</v>
      </c>
      <c r="H35" s="19">
        <v>2132</v>
      </c>
      <c r="I35" s="19">
        <v>1176</v>
      </c>
      <c r="J35" s="20">
        <v>956</v>
      </c>
    </row>
    <row r="36" spans="1:10" x14ac:dyDescent="0.2">
      <c r="A36" s="7" t="s">
        <v>33</v>
      </c>
      <c r="B36" s="19">
        <v>1633</v>
      </c>
      <c r="C36" s="19">
        <v>849</v>
      </c>
      <c r="D36" s="53">
        <v>784</v>
      </c>
      <c r="E36" s="19">
        <v>1293</v>
      </c>
      <c r="F36" s="19">
        <v>656</v>
      </c>
      <c r="G36" s="53">
        <v>637</v>
      </c>
      <c r="H36" s="19">
        <v>340</v>
      </c>
      <c r="I36" s="19">
        <v>193</v>
      </c>
      <c r="J36" s="20">
        <v>147</v>
      </c>
    </row>
    <row r="37" spans="1:10" x14ac:dyDescent="0.2">
      <c r="A37" s="7" t="s">
        <v>34</v>
      </c>
      <c r="B37" s="19">
        <v>2833</v>
      </c>
      <c r="C37" s="19">
        <v>1401</v>
      </c>
      <c r="D37" s="53">
        <v>1432</v>
      </c>
      <c r="E37" s="19">
        <v>2448</v>
      </c>
      <c r="F37" s="19">
        <v>1188</v>
      </c>
      <c r="G37" s="53">
        <v>1260</v>
      </c>
      <c r="H37" s="19">
        <v>385</v>
      </c>
      <c r="I37" s="19">
        <v>213</v>
      </c>
      <c r="J37" s="20">
        <v>172</v>
      </c>
    </row>
    <row r="38" spans="1:10" x14ac:dyDescent="0.2">
      <c r="A38" s="7" t="s">
        <v>35</v>
      </c>
      <c r="B38" s="19">
        <v>2939</v>
      </c>
      <c r="C38" s="19">
        <v>1465</v>
      </c>
      <c r="D38" s="53">
        <v>1474</v>
      </c>
      <c r="E38" s="19">
        <v>2196</v>
      </c>
      <c r="F38" s="19">
        <v>1057</v>
      </c>
      <c r="G38" s="53">
        <v>1139</v>
      </c>
      <c r="H38" s="19">
        <v>743</v>
      </c>
      <c r="I38" s="19">
        <v>408</v>
      </c>
      <c r="J38" s="20">
        <v>335</v>
      </c>
    </row>
    <row r="39" spans="1:10" x14ac:dyDescent="0.2">
      <c r="A39" s="7" t="s">
        <v>36</v>
      </c>
      <c r="B39" s="19">
        <v>1215</v>
      </c>
      <c r="C39" s="19">
        <v>615</v>
      </c>
      <c r="D39" s="53">
        <v>600</v>
      </c>
      <c r="E39" s="19">
        <v>1017</v>
      </c>
      <c r="F39" s="19">
        <v>504</v>
      </c>
      <c r="G39" s="53">
        <v>513</v>
      </c>
      <c r="H39" s="19">
        <v>198</v>
      </c>
      <c r="I39" s="19">
        <v>111</v>
      </c>
      <c r="J39" s="20">
        <v>87</v>
      </c>
    </row>
    <row r="40" spans="1:10" x14ac:dyDescent="0.2">
      <c r="A40" s="7" t="s">
        <v>37</v>
      </c>
      <c r="B40" s="19">
        <v>1525</v>
      </c>
      <c r="C40" s="19">
        <v>748</v>
      </c>
      <c r="D40" s="53">
        <v>777</v>
      </c>
      <c r="E40" s="19">
        <v>1337</v>
      </c>
      <c r="F40" s="19">
        <v>647</v>
      </c>
      <c r="G40" s="53">
        <v>690</v>
      </c>
      <c r="H40" s="19">
        <v>188</v>
      </c>
      <c r="I40" s="19">
        <v>101</v>
      </c>
      <c r="J40" s="20">
        <v>87</v>
      </c>
    </row>
    <row r="41" spans="1:10" x14ac:dyDescent="0.2">
      <c r="A41" s="6" t="str">
        <f>VLOOKUP("&lt;Zeilentitel_6&gt;",Uebersetzungen!$B$3:$E$105,Uebersetzungen!$B$2+1,FALSE)</f>
        <v>Region Landquart</v>
      </c>
      <c r="B41" s="9">
        <v>26353</v>
      </c>
      <c r="C41" s="9">
        <v>13245</v>
      </c>
      <c r="D41" s="58">
        <v>13108</v>
      </c>
      <c r="E41" s="9">
        <v>22116</v>
      </c>
      <c r="F41" s="9">
        <v>10959</v>
      </c>
      <c r="G41" s="58">
        <v>11157</v>
      </c>
      <c r="H41" s="9">
        <v>4237</v>
      </c>
      <c r="I41" s="9">
        <v>2286</v>
      </c>
      <c r="J41" s="12">
        <v>1951</v>
      </c>
    </row>
    <row r="42" spans="1:10" x14ac:dyDescent="0.2">
      <c r="A42" s="7" t="s">
        <v>71</v>
      </c>
      <c r="B42" s="19">
        <v>3363</v>
      </c>
      <c r="C42" s="19">
        <v>1698</v>
      </c>
      <c r="D42" s="53">
        <v>1665</v>
      </c>
      <c r="E42" s="19">
        <v>2934</v>
      </c>
      <c r="F42" s="19">
        <v>1459</v>
      </c>
      <c r="G42" s="53">
        <v>1475</v>
      </c>
      <c r="H42" s="19">
        <v>429</v>
      </c>
      <c r="I42" s="19">
        <v>239</v>
      </c>
      <c r="J42" s="20">
        <v>190</v>
      </c>
    </row>
    <row r="43" spans="1:10" x14ac:dyDescent="0.2">
      <c r="A43" s="7" t="s">
        <v>72</v>
      </c>
      <c r="B43" s="19">
        <v>2675</v>
      </c>
      <c r="C43" s="19">
        <v>1360</v>
      </c>
      <c r="D43" s="53">
        <v>1315</v>
      </c>
      <c r="E43" s="19">
        <v>2337</v>
      </c>
      <c r="F43" s="19">
        <v>1175</v>
      </c>
      <c r="G43" s="53">
        <v>1162</v>
      </c>
      <c r="H43" s="19">
        <v>338</v>
      </c>
      <c r="I43" s="19">
        <v>185</v>
      </c>
      <c r="J43" s="20">
        <v>153</v>
      </c>
    </row>
    <row r="44" spans="1:10" x14ac:dyDescent="0.2">
      <c r="A44" s="7" t="s">
        <v>73</v>
      </c>
      <c r="B44" s="19">
        <v>3589</v>
      </c>
      <c r="C44" s="19">
        <v>1801</v>
      </c>
      <c r="D44" s="53">
        <v>1788</v>
      </c>
      <c r="E44" s="19">
        <v>3051</v>
      </c>
      <c r="F44" s="19">
        <v>1505</v>
      </c>
      <c r="G44" s="53">
        <v>1546</v>
      </c>
      <c r="H44" s="19">
        <v>538</v>
      </c>
      <c r="I44" s="19">
        <v>296</v>
      </c>
      <c r="J44" s="20">
        <v>242</v>
      </c>
    </row>
    <row r="45" spans="1:10" x14ac:dyDescent="0.2">
      <c r="A45" s="7" t="s">
        <v>74</v>
      </c>
      <c r="B45" s="19">
        <v>867</v>
      </c>
      <c r="C45" s="19">
        <v>437</v>
      </c>
      <c r="D45" s="53">
        <v>430</v>
      </c>
      <c r="E45" s="19">
        <v>764</v>
      </c>
      <c r="F45" s="19">
        <v>379</v>
      </c>
      <c r="G45" s="53">
        <v>385</v>
      </c>
      <c r="H45" s="19">
        <v>103</v>
      </c>
      <c r="I45" s="19">
        <v>58</v>
      </c>
      <c r="J45" s="20">
        <v>45</v>
      </c>
    </row>
    <row r="46" spans="1:10" x14ac:dyDescent="0.2">
      <c r="A46" s="7" t="s">
        <v>75</v>
      </c>
      <c r="B46" s="19">
        <v>948</v>
      </c>
      <c r="C46" s="19">
        <v>481</v>
      </c>
      <c r="D46" s="53">
        <v>467</v>
      </c>
      <c r="E46" s="19">
        <v>833</v>
      </c>
      <c r="F46" s="19">
        <v>415</v>
      </c>
      <c r="G46" s="53">
        <v>418</v>
      </c>
      <c r="H46" s="19">
        <v>115</v>
      </c>
      <c r="I46" s="19">
        <v>66</v>
      </c>
      <c r="J46" s="20">
        <v>49</v>
      </c>
    </row>
    <row r="47" spans="1:10" x14ac:dyDescent="0.2">
      <c r="A47" s="7" t="s">
        <v>76</v>
      </c>
      <c r="B47" s="19">
        <v>3193</v>
      </c>
      <c r="C47" s="19">
        <v>1599</v>
      </c>
      <c r="D47" s="53">
        <v>1594</v>
      </c>
      <c r="E47" s="19">
        <v>2824</v>
      </c>
      <c r="F47" s="19">
        <v>1406</v>
      </c>
      <c r="G47" s="53">
        <v>1418</v>
      </c>
      <c r="H47" s="19">
        <v>369</v>
      </c>
      <c r="I47" s="19">
        <v>193</v>
      </c>
      <c r="J47" s="20">
        <v>176</v>
      </c>
    </row>
    <row r="48" spans="1:10" x14ac:dyDescent="0.2">
      <c r="A48" s="7" t="s">
        <v>77</v>
      </c>
      <c r="B48" s="19">
        <v>2527</v>
      </c>
      <c r="C48" s="19">
        <v>1247</v>
      </c>
      <c r="D48" s="53">
        <v>1280</v>
      </c>
      <c r="E48" s="19">
        <v>2320</v>
      </c>
      <c r="F48" s="19">
        <v>1147</v>
      </c>
      <c r="G48" s="53">
        <v>1173</v>
      </c>
      <c r="H48" s="19">
        <v>207</v>
      </c>
      <c r="I48" s="19">
        <v>100</v>
      </c>
      <c r="J48" s="20">
        <v>107</v>
      </c>
    </row>
    <row r="49" spans="1:10" x14ac:dyDescent="0.2">
      <c r="A49" s="7" t="s">
        <v>78</v>
      </c>
      <c r="B49" s="19">
        <v>9191</v>
      </c>
      <c r="C49" s="19">
        <v>4622</v>
      </c>
      <c r="D49" s="53">
        <v>4569</v>
      </c>
      <c r="E49" s="19">
        <v>7053</v>
      </c>
      <c r="F49" s="19">
        <v>3473</v>
      </c>
      <c r="G49" s="53">
        <v>3580</v>
      </c>
      <c r="H49" s="19">
        <v>2138</v>
      </c>
      <c r="I49" s="19">
        <v>1149</v>
      </c>
      <c r="J49" s="20">
        <v>989</v>
      </c>
    </row>
    <row r="50" spans="1:10" x14ac:dyDescent="0.2">
      <c r="A50" s="6" t="str">
        <f>VLOOKUP("&lt;Zeilentitel_7&gt;",Uebersetzungen!$B$3:$E$105,Uebersetzungen!$B$2+1,FALSE)</f>
        <v>Region Maloja</v>
      </c>
      <c r="B50" s="9">
        <v>18161</v>
      </c>
      <c r="C50" s="9">
        <v>9072</v>
      </c>
      <c r="D50" s="58">
        <v>9089</v>
      </c>
      <c r="E50" s="9">
        <v>12544</v>
      </c>
      <c r="F50" s="9">
        <v>6107</v>
      </c>
      <c r="G50" s="58">
        <v>6437</v>
      </c>
      <c r="H50" s="9">
        <v>5617</v>
      </c>
      <c r="I50" s="9">
        <v>2965</v>
      </c>
      <c r="J50" s="12">
        <v>2652</v>
      </c>
    </row>
    <row r="51" spans="1:10" x14ac:dyDescent="0.2">
      <c r="A51" s="7" t="s">
        <v>42</v>
      </c>
      <c r="B51" s="19">
        <v>607</v>
      </c>
      <c r="C51" s="19">
        <v>293</v>
      </c>
      <c r="D51" s="53">
        <v>314</v>
      </c>
      <c r="E51" s="19">
        <v>507</v>
      </c>
      <c r="F51" s="19">
        <v>241</v>
      </c>
      <c r="G51" s="53">
        <v>266</v>
      </c>
      <c r="H51" s="19">
        <v>100</v>
      </c>
      <c r="I51" s="19">
        <v>52</v>
      </c>
      <c r="J51" s="20">
        <v>48</v>
      </c>
    </row>
    <row r="52" spans="1:10" x14ac:dyDescent="0.2">
      <c r="A52" s="7" t="s">
        <v>43</v>
      </c>
      <c r="B52" s="19">
        <v>1411</v>
      </c>
      <c r="C52" s="19">
        <v>695</v>
      </c>
      <c r="D52" s="53">
        <v>716</v>
      </c>
      <c r="E52" s="19">
        <v>1025</v>
      </c>
      <c r="F52" s="19">
        <v>505</v>
      </c>
      <c r="G52" s="53">
        <v>520</v>
      </c>
      <c r="H52" s="19">
        <v>386</v>
      </c>
      <c r="I52" s="19">
        <v>190</v>
      </c>
      <c r="J52" s="20">
        <v>196</v>
      </c>
    </row>
    <row r="53" spans="1:10" x14ac:dyDescent="0.2">
      <c r="A53" s="7" t="s">
        <v>44</v>
      </c>
      <c r="B53" s="19">
        <v>197</v>
      </c>
      <c r="C53" s="19">
        <v>98</v>
      </c>
      <c r="D53" s="53">
        <v>99</v>
      </c>
      <c r="E53" s="19">
        <v>152</v>
      </c>
      <c r="F53" s="19">
        <v>73</v>
      </c>
      <c r="G53" s="53">
        <v>79</v>
      </c>
      <c r="H53" s="19">
        <v>45</v>
      </c>
      <c r="I53" s="19">
        <v>25</v>
      </c>
      <c r="J53" s="20">
        <v>20</v>
      </c>
    </row>
    <row r="54" spans="1:10" x14ac:dyDescent="0.2">
      <c r="A54" s="7" t="s">
        <v>45</v>
      </c>
      <c r="B54" s="19">
        <v>2077</v>
      </c>
      <c r="C54" s="19">
        <v>1026</v>
      </c>
      <c r="D54" s="53">
        <v>1051</v>
      </c>
      <c r="E54" s="19">
        <v>1397</v>
      </c>
      <c r="F54" s="19">
        <v>663</v>
      </c>
      <c r="G54" s="53">
        <v>734</v>
      </c>
      <c r="H54" s="19">
        <v>680</v>
      </c>
      <c r="I54" s="19">
        <v>363</v>
      </c>
      <c r="J54" s="20">
        <v>317</v>
      </c>
    </row>
    <row r="55" spans="1:10" x14ac:dyDescent="0.2">
      <c r="A55" s="7" t="s">
        <v>95</v>
      </c>
      <c r="B55" s="19">
        <v>732</v>
      </c>
      <c r="C55" s="19">
        <v>372</v>
      </c>
      <c r="D55" s="53">
        <v>360</v>
      </c>
      <c r="E55" s="19">
        <v>564</v>
      </c>
      <c r="F55" s="19">
        <v>276</v>
      </c>
      <c r="G55" s="53">
        <v>288</v>
      </c>
      <c r="H55" s="19">
        <v>168</v>
      </c>
      <c r="I55" s="19">
        <v>96</v>
      </c>
      <c r="J55" s="20">
        <v>72</v>
      </c>
    </row>
    <row r="56" spans="1:10" x14ac:dyDescent="0.2">
      <c r="A56" s="7" t="s">
        <v>46</v>
      </c>
      <c r="B56" s="19">
        <v>2913</v>
      </c>
      <c r="C56" s="19">
        <v>1447</v>
      </c>
      <c r="D56" s="53">
        <v>1466</v>
      </c>
      <c r="E56" s="19">
        <v>2186</v>
      </c>
      <c r="F56" s="19">
        <v>1070</v>
      </c>
      <c r="G56" s="53">
        <v>1116</v>
      </c>
      <c r="H56" s="19">
        <v>727</v>
      </c>
      <c r="I56" s="19">
        <v>377</v>
      </c>
      <c r="J56" s="20">
        <v>350</v>
      </c>
    </row>
    <row r="57" spans="1:10" x14ac:dyDescent="0.2">
      <c r="A57" s="7" t="s">
        <v>97</v>
      </c>
      <c r="B57" s="19">
        <v>4926</v>
      </c>
      <c r="C57" s="19">
        <v>2453</v>
      </c>
      <c r="D57" s="53">
        <v>2473</v>
      </c>
      <c r="E57" s="19">
        <v>2809</v>
      </c>
      <c r="F57" s="19">
        <v>1355</v>
      </c>
      <c r="G57" s="53">
        <v>1454</v>
      </c>
      <c r="H57" s="19">
        <v>2117</v>
      </c>
      <c r="I57" s="19">
        <v>1098</v>
      </c>
      <c r="J57" s="20">
        <v>1019</v>
      </c>
    </row>
    <row r="58" spans="1:10" x14ac:dyDescent="0.2">
      <c r="A58" s="7" t="s">
        <v>47</v>
      </c>
      <c r="B58" s="19">
        <v>706</v>
      </c>
      <c r="C58" s="19">
        <v>367</v>
      </c>
      <c r="D58" s="53">
        <v>339</v>
      </c>
      <c r="E58" s="19">
        <v>572</v>
      </c>
      <c r="F58" s="19">
        <v>295</v>
      </c>
      <c r="G58" s="53">
        <v>277</v>
      </c>
      <c r="H58" s="19">
        <v>134</v>
      </c>
      <c r="I58" s="19">
        <v>72</v>
      </c>
      <c r="J58" s="20">
        <v>62</v>
      </c>
    </row>
    <row r="59" spans="1:10" x14ac:dyDescent="0.2">
      <c r="A59" s="7" t="s">
        <v>98</v>
      </c>
      <c r="B59" s="19">
        <v>708</v>
      </c>
      <c r="C59" s="19">
        <v>365</v>
      </c>
      <c r="D59" s="53">
        <v>343</v>
      </c>
      <c r="E59" s="19">
        <v>473</v>
      </c>
      <c r="F59" s="19">
        <v>243</v>
      </c>
      <c r="G59" s="53">
        <v>230</v>
      </c>
      <c r="H59" s="19">
        <v>235</v>
      </c>
      <c r="I59" s="19">
        <v>122</v>
      </c>
      <c r="J59" s="20">
        <v>113</v>
      </c>
    </row>
    <row r="60" spans="1:10" x14ac:dyDescent="0.2">
      <c r="A60" s="7" t="s">
        <v>48</v>
      </c>
      <c r="B60" s="19">
        <v>1089</v>
      </c>
      <c r="C60" s="19">
        <v>558</v>
      </c>
      <c r="D60" s="53">
        <v>531</v>
      </c>
      <c r="E60" s="19">
        <v>721</v>
      </c>
      <c r="F60" s="19">
        <v>351</v>
      </c>
      <c r="G60" s="53">
        <v>370</v>
      </c>
      <c r="H60" s="19">
        <v>368</v>
      </c>
      <c r="I60" s="19">
        <v>207</v>
      </c>
      <c r="J60" s="20">
        <v>161</v>
      </c>
    </row>
    <row r="61" spans="1:10" x14ac:dyDescent="0.2">
      <c r="A61" s="7" t="s">
        <v>49</v>
      </c>
      <c r="B61" s="19">
        <v>1217</v>
      </c>
      <c r="C61" s="19">
        <v>628</v>
      </c>
      <c r="D61" s="53">
        <v>589</v>
      </c>
      <c r="E61" s="19">
        <v>796</v>
      </c>
      <c r="F61" s="19">
        <v>388</v>
      </c>
      <c r="G61" s="53">
        <v>408</v>
      </c>
      <c r="H61" s="19">
        <v>421</v>
      </c>
      <c r="I61" s="19">
        <v>240</v>
      </c>
      <c r="J61" s="20">
        <v>181</v>
      </c>
    </row>
    <row r="62" spans="1:10" x14ac:dyDescent="0.2">
      <c r="A62" s="7" t="s">
        <v>99</v>
      </c>
      <c r="B62" s="19">
        <v>1578</v>
      </c>
      <c r="C62" s="19">
        <v>770</v>
      </c>
      <c r="D62" s="53">
        <v>808</v>
      </c>
      <c r="E62" s="19">
        <v>1342</v>
      </c>
      <c r="F62" s="19">
        <v>647</v>
      </c>
      <c r="G62" s="53">
        <v>695</v>
      </c>
      <c r="H62" s="19">
        <v>236</v>
      </c>
      <c r="I62" s="19">
        <v>123</v>
      </c>
      <c r="J62" s="20">
        <v>113</v>
      </c>
    </row>
    <row r="63" spans="1:10" x14ac:dyDescent="0.2">
      <c r="A63" s="6" t="str">
        <f>VLOOKUP("&lt;Zeilentitel_8&gt;",Uebersetzungen!$B$3:$E$105,Uebersetzungen!$B$2+1,FALSE)</f>
        <v>Region Moesa</v>
      </c>
      <c r="B63" s="9">
        <v>9231</v>
      </c>
      <c r="C63" s="9">
        <v>4756</v>
      </c>
      <c r="D63" s="58">
        <v>4475</v>
      </c>
      <c r="E63" s="9">
        <v>6944</v>
      </c>
      <c r="F63" s="9">
        <v>3431</v>
      </c>
      <c r="G63" s="58">
        <v>3513</v>
      </c>
      <c r="H63" s="9">
        <v>2287</v>
      </c>
      <c r="I63" s="9">
        <v>1325</v>
      </c>
      <c r="J63" s="12">
        <v>962</v>
      </c>
    </row>
    <row r="64" spans="1:10" x14ac:dyDescent="0.2">
      <c r="A64" s="7" t="s">
        <v>50</v>
      </c>
      <c r="B64" s="19">
        <v>91</v>
      </c>
      <c r="C64" s="19">
        <v>44</v>
      </c>
      <c r="D64" s="53">
        <v>47</v>
      </c>
      <c r="E64" s="19">
        <v>81</v>
      </c>
      <c r="F64" s="19">
        <v>37</v>
      </c>
      <c r="G64" s="53">
        <v>44</v>
      </c>
      <c r="H64" s="19">
        <v>10</v>
      </c>
      <c r="I64" s="19">
        <v>7</v>
      </c>
      <c r="J64" s="20">
        <v>3</v>
      </c>
    </row>
    <row r="65" spans="1:10" x14ac:dyDescent="0.2">
      <c r="A65" s="7" t="s">
        <v>51</v>
      </c>
      <c r="B65" s="19">
        <v>262</v>
      </c>
      <c r="C65" s="19">
        <v>120</v>
      </c>
      <c r="D65" s="53">
        <v>142</v>
      </c>
      <c r="E65" s="19">
        <v>219</v>
      </c>
      <c r="F65" s="19">
        <v>96</v>
      </c>
      <c r="G65" s="53">
        <v>123</v>
      </c>
      <c r="H65" s="19">
        <v>43</v>
      </c>
      <c r="I65" s="19">
        <v>24</v>
      </c>
      <c r="J65" s="20">
        <v>19</v>
      </c>
    </row>
    <row r="66" spans="1:10" x14ac:dyDescent="0.2">
      <c r="A66" s="7" t="s">
        <v>52</v>
      </c>
      <c r="B66" s="19">
        <v>161</v>
      </c>
      <c r="C66" s="19">
        <v>92</v>
      </c>
      <c r="D66" s="53">
        <v>69</v>
      </c>
      <c r="E66" s="19">
        <v>143</v>
      </c>
      <c r="F66" s="19">
        <v>78</v>
      </c>
      <c r="G66" s="53">
        <v>65</v>
      </c>
      <c r="H66" s="19">
        <v>18</v>
      </c>
      <c r="I66" s="19">
        <v>14</v>
      </c>
      <c r="J66" s="20">
        <v>4</v>
      </c>
    </row>
    <row r="67" spans="1:10" x14ac:dyDescent="0.2">
      <c r="A67" s="7" t="s">
        <v>53</v>
      </c>
      <c r="B67" s="19">
        <v>119</v>
      </c>
      <c r="C67" s="19">
        <v>62</v>
      </c>
      <c r="D67" s="53">
        <v>57</v>
      </c>
      <c r="E67" s="19">
        <v>99</v>
      </c>
      <c r="F67" s="19">
        <v>53</v>
      </c>
      <c r="G67" s="53">
        <v>46</v>
      </c>
      <c r="H67" s="19">
        <v>20</v>
      </c>
      <c r="I67" s="19">
        <v>9</v>
      </c>
      <c r="J67" s="20">
        <v>11</v>
      </c>
    </row>
    <row r="68" spans="1:10" x14ac:dyDescent="0.2">
      <c r="A68" s="7" t="s">
        <v>54</v>
      </c>
      <c r="B68" s="19">
        <v>850</v>
      </c>
      <c r="C68" s="19">
        <v>442</v>
      </c>
      <c r="D68" s="53">
        <v>408</v>
      </c>
      <c r="E68" s="19">
        <v>693</v>
      </c>
      <c r="F68" s="19">
        <v>354</v>
      </c>
      <c r="G68" s="53">
        <v>339</v>
      </c>
      <c r="H68" s="19">
        <v>157</v>
      </c>
      <c r="I68" s="19">
        <v>88</v>
      </c>
      <c r="J68" s="20">
        <v>69</v>
      </c>
    </row>
    <row r="69" spans="1:10" x14ac:dyDescent="0.2">
      <c r="A69" s="7" t="s">
        <v>55</v>
      </c>
      <c r="B69" s="19">
        <v>1420</v>
      </c>
      <c r="C69" s="19">
        <v>738</v>
      </c>
      <c r="D69" s="53">
        <v>682</v>
      </c>
      <c r="E69" s="19">
        <v>1118</v>
      </c>
      <c r="F69" s="19">
        <v>566</v>
      </c>
      <c r="G69" s="53">
        <v>552</v>
      </c>
      <c r="H69" s="19">
        <v>302</v>
      </c>
      <c r="I69" s="19">
        <v>172</v>
      </c>
      <c r="J69" s="20">
        <v>130</v>
      </c>
    </row>
    <row r="70" spans="1:10" x14ac:dyDescent="0.2">
      <c r="A70" s="7" t="s">
        <v>56</v>
      </c>
      <c r="B70" s="19">
        <v>332</v>
      </c>
      <c r="C70" s="19">
        <v>177</v>
      </c>
      <c r="D70" s="53">
        <v>155</v>
      </c>
      <c r="E70" s="19">
        <v>273</v>
      </c>
      <c r="F70" s="19">
        <v>141</v>
      </c>
      <c r="G70" s="53">
        <v>132</v>
      </c>
      <c r="H70" s="19">
        <v>59</v>
      </c>
      <c r="I70" s="19">
        <v>36</v>
      </c>
      <c r="J70" s="20">
        <v>23</v>
      </c>
    </row>
    <row r="71" spans="1:10" x14ac:dyDescent="0.2">
      <c r="A71" s="7" t="s">
        <v>57</v>
      </c>
      <c r="B71" s="19">
        <v>691</v>
      </c>
      <c r="C71" s="19">
        <v>370</v>
      </c>
      <c r="D71" s="53">
        <v>321</v>
      </c>
      <c r="E71" s="19">
        <v>493</v>
      </c>
      <c r="F71" s="19">
        <v>245</v>
      </c>
      <c r="G71" s="53">
        <v>248</v>
      </c>
      <c r="H71" s="19">
        <v>198</v>
      </c>
      <c r="I71" s="19">
        <v>125</v>
      </c>
      <c r="J71" s="20">
        <v>73</v>
      </c>
    </row>
    <row r="72" spans="1:10" x14ac:dyDescent="0.2">
      <c r="A72" s="7" t="s">
        <v>58</v>
      </c>
      <c r="B72" s="19">
        <v>1556</v>
      </c>
      <c r="C72" s="19">
        <v>822</v>
      </c>
      <c r="D72" s="53">
        <v>734</v>
      </c>
      <c r="E72" s="19">
        <v>1049</v>
      </c>
      <c r="F72" s="19">
        <v>518</v>
      </c>
      <c r="G72" s="53">
        <v>531</v>
      </c>
      <c r="H72" s="19">
        <v>507</v>
      </c>
      <c r="I72" s="19">
        <v>304</v>
      </c>
      <c r="J72" s="20">
        <v>203</v>
      </c>
    </row>
    <row r="73" spans="1:10" x14ac:dyDescent="0.2">
      <c r="A73" s="7" t="s">
        <v>100</v>
      </c>
      <c r="B73" s="19">
        <v>2626</v>
      </c>
      <c r="C73" s="19">
        <v>1304</v>
      </c>
      <c r="D73" s="53">
        <v>1322</v>
      </c>
      <c r="E73" s="19">
        <v>1948</v>
      </c>
      <c r="F73" s="19">
        <v>934</v>
      </c>
      <c r="G73" s="53">
        <v>1014</v>
      </c>
      <c r="H73" s="19">
        <v>678</v>
      </c>
      <c r="I73" s="19">
        <v>370</v>
      </c>
      <c r="J73" s="20">
        <v>308</v>
      </c>
    </row>
    <row r="74" spans="1:10" x14ac:dyDescent="0.2">
      <c r="A74" s="7" t="s">
        <v>59</v>
      </c>
      <c r="B74" s="19">
        <v>912</v>
      </c>
      <c r="C74" s="19">
        <v>474</v>
      </c>
      <c r="D74" s="53">
        <v>438</v>
      </c>
      <c r="E74" s="19">
        <v>657</v>
      </c>
      <c r="F74" s="19">
        <v>322</v>
      </c>
      <c r="G74" s="53">
        <v>335</v>
      </c>
      <c r="H74" s="19">
        <v>255</v>
      </c>
      <c r="I74" s="19">
        <v>152</v>
      </c>
      <c r="J74" s="20">
        <v>103</v>
      </c>
    </row>
    <row r="75" spans="1:10" x14ac:dyDescent="0.2">
      <c r="A75" s="7" t="s">
        <v>101</v>
      </c>
      <c r="B75" s="19">
        <v>211</v>
      </c>
      <c r="C75" s="19">
        <v>111</v>
      </c>
      <c r="D75" s="53">
        <v>100</v>
      </c>
      <c r="E75" s="19">
        <v>171</v>
      </c>
      <c r="F75" s="19">
        <v>87</v>
      </c>
      <c r="G75" s="53">
        <v>84</v>
      </c>
      <c r="H75" s="19">
        <v>40</v>
      </c>
      <c r="I75" s="19">
        <v>24</v>
      </c>
      <c r="J75" s="20">
        <v>16</v>
      </c>
    </row>
    <row r="76" spans="1:10" x14ac:dyDescent="0.2">
      <c r="A76" s="6" t="str">
        <f>VLOOKUP("&lt;Zeilentitel_9&gt;",Uebersetzungen!$B$3:$E$105,Uebersetzungen!$B$2+1,FALSE)</f>
        <v>Region Plessur</v>
      </c>
      <c r="B76" s="9">
        <v>44531</v>
      </c>
      <c r="C76" s="9">
        <v>21986</v>
      </c>
      <c r="D76" s="58">
        <v>22545</v>
      </c>
      <c r="E76" s="9">
        <v>33942</v>
      </c>
      <c r="F76" s="9">
        <v>16337</v>
      </c>
      <c r="G76" s="58">
        <v>17605</v>
      </c>
      <c r="H76" s="9">
        <v>10589</v>
      </c>
      <c r="I76" s="9">
        <v>5649</v>
      </c>
      <c r="J76" s="12">
        <v>4940</v>
      </c>
    </row>
    <row r="77" spans="1:10" x14ac:dyDescent="0.2">
      <c r="A77" s="7" t="s">
        <v>67</v>
      </c>
      <c r="B77" s="19">
        <v>38948</v>
      </c>
      <c r="C77" s="19">
        <v>19025</v>
      </c>
      <c r="D77" s="53">
        <v>19923</v>
      </c>
      <c r="E77" s="19">
        <v>29810</v>
      </c>
      <c r="F77" s="19">
        <v>14221</v>
      </c>
      <c r="G77" s="53">
        <v>15589</v>
      </c>
      <c r="H77" s="19">
        <v>9138</v>
      </c>
      <c r="I77" s="19">
        <v>4804</v>
      </c>
      <c r="J77" s="20">
        <v>4334</v>
      </c>
    </row>
    <row r="78" spans="1:10" x14ac:dyDescent="0.2">
      <c r="A78" s="7" t="s">
        <v>68</v>
      </c>
      <c r="B78" s="19">
        <v>2147</v>
      </c>
      <c r="C78" s="19">
        <v>1126</v>
      </c>
      <c r="D78" s="53">
        <v>1021</v>
      </c>
      <c r="E78" s="19">
        <v>1548</v>
      </c>
      <c r="F78" s="19">
        <v>790</v>
      </c>
      <c r="G78" s="53">
        <v>758</v>
      </c>
      <c r="H78" s="19">
        <v>599</v>
      </c>
      <c r="I78" s="19">
        <v>336</v>
      </c>
      <c r="J78" s="20">
        <v>263</v>
      </c>
    </row>
    <row r="79" spans="1:10" x14ac:dyDescent="0.2">
      <c r="A79" s="7" t="s">
        <v>69</v>
      </c>
      <c r="B79" s="19">
        <v>3143</v>
      </c>
      <c r="C79" s="19">
        <v>1680</v>
      </c>
      <c r="D79" s="53">
        <v>1463</v>
      </c>
      <c r="E79" s="19">
        <v>2323</v>
      </c>
      <c r="F79" s="19">
        <v>1191</v>
      </c>
      <c r="G79" s="53">
        <v>1132</v>
      </c>
      <c r="H79" s="19">
        <v>820</v>
      </c>
      <c r="I79" s="19">
        <v>489</v>
      </c>
      <c r="J79" s="20">
        <v>331</v>
      </c>
    </row>
    <row r="80" spans="1:10" x14ac:dyDescent="0.2">
      <c r="A80" s="7" t="s">
        <v>70</v>
      </c>
      <c r="B80" s="19">
        <v>293</v>
      </c>
      <c r="C80" s="19">
        <v>155</v>
      </c>
      <c r="D80" s="53">
        <v>138</v>
      </c>
      <c r="E80" s="19">
        <v>261</v>
      </c>
      <c r="F80" s="19">
        <v>135</v>
      </c>
      <c r="G80" s="53">
        <v>126</v>
      </c>
      <c r="H80" s="19">
        <v>32</v>
      </c>
      <c r="I80" s="19">
        <v>20</v>
      </c>
      <c r="J80" s="20">
        <v>12</v>
      </c>
    </row>
    <row r="81" spans="1:10" x14ac:dyDescent="0.2">
      <c r="A81" s="6" t="str">
        <f>VLOOKUP("&lt;Zeilentitel_10&gt;",Uebersetzungen!$B$3:$E$105,Uebersetzungen!$B$2+1,FALSE)</f>
        <v>Region Prättigau/Davos</v>
      </c>
      <c r="B81" s="9">
        <v>26555</v>
      </c>
      <c r="C81" s="9">
        <v>13405</v>
      </c>
      <c r="D81" s="58">
        <v>13150</v>
      </c>
      <c r="E81" s="9">
        <v>21062</v>
      </c>
      <c r="F81" s="9">
        <v>10424</v>
      </c>
      <c r="G81" s="58">
        <v>10638</v>
      </c>
      <c r="H81" s="9">
        <v>5493</v>
      </c>
      <c r="I81" s="9">
        <v>2981</v>
      </c>
      <c r="J81" s="12">
        <v>2512</v>
      </c>
    </row>
    <row r="82" spans="1:10" x14ac:dyDescent="0.2">
      <c r="A82" s="7" t="s">
        <v>61</v>
      </c>
      <c r="B82" s="19">
        <v>10800</v>
      </c>
      <c r="C82" s="19">
        <v>5438</v>
      </c>
      <c r="D82" s="53">
        <v>5362</v>
      </c>
      <c r="E82" s="19">
        <v>7688</v>
      </c>
      <c r="F82" s="19">
        <v>3757</v>
      </c>
      <c r="G82" s="53">
        <v>3931</v>
      </c>
      <c r="H82" s="19">
        <v>3112</v>
      </c>
      <c r="I82" s="19">
        <v>1681</v>
      </c>
      <c r="J82" s="20">
        <v>1431</v>
      </c>
    </row>
    <row r="83" spans="1:10" x14ac:dyDescent="0.2">
      <c r="A83" s="7" t="s">
        <v>62</v>
      </c>
      <c r="B83" s="19">
        <v>618</v>
      </c>
      <c r="C83" s="19">
        <v>306</v>
      </c>
      <c r="D83" s="53">
        <v>312</v>
      </c>
      <c r="E83" s="19">
        <v>573</v>
      </c>
      <c r="F83" s="19">
        <v>280</v>
      </c>
      <c r="G83" s="53">
        <v>293</v>
      </c>
      <c r="H83" s="19">
        <v>45</v>
      </c>
      <c r="I83" s="19">
        <v>26</v>
      </c>
      <c r="J83" s="20">
        <v>19</v>
      </c>
    </row>
    <row r="84" spans="1:10" x14ac:dyDescent="0.2">
      <c r="A84" s="7" t="s">
        <v>63</v>
      </c>
      <c r="B84" s="19">
        <v>203</v>
      </c>
      <c r="C84" s="19">
        <v>100</v>
      </c>
      <c r="D84" s="53">
        <v>103</v>
      </c>
      <c r="E84" s="19">
        <v>196</v>
      </c>
      <c r="F84" s="19">
        <v>97</v>
      </c>
      <c r="G84" s="53">
        <v>99</v>
      </c>
      <c r="H84" s="19">
        <v>7</v>
      </c>
      <c r="I84" s="19">
        <v>3</v>
      </c>
      <c r="J84" s="20">
        <v>4</v>
      </c>
    </row>
    <row r="85" spans="1:10" x14ac:dyDescent="0.2">
      <c r="A85" s="7" t="s">
        <v>64</v>
      </c>
      <c r="B85" s="19">
        <v>1145</v>
      </c>
      <c r="C85" s="19">
        <v>583</v>
      </c>
      <c r="D85" s="53">
        <v>562</v>
      </c>
      <c r="E85" s="19">
        <v>1041</v>
      </c>
      <c r="F85" s="19">
        <v>528</v>
      </c>
      <c r="G85" s="53">
        <v>513</v>
      </c>
      <c r="H85" s="19">
        <v>104</v>
      </c>
      <c r="I85" s="19">
        <v>55</v>
      </c>
      <c r="J85" s="20">
        <v>49</v>
      </c>
    </row>
    <row r="86" spans="1:10" x14ac:dyDescent="0.2">
      <c r="A86" s="7" t="s">
        <v>102</v>
      </c>
      <c r="B86" s="19">
        <v>4474</v>
      </c>
      <c r="C86" s="19">
        <v>2250</v>
      </c>
      <c r="D86" s="53">
        <v>2224</v>
      </c>
      <c r="E86" s="19">
        <v>3545</v>
      </c>
      <c r="F86" s="19">
        <v>1746</v>
      </c>
      <c r="G86" s="53">
        <v>1799</v>
      </c>
      <c r="H86" s="19">
        <v>929</v>
      </c>
      <c r="I86" s="19">
        <v>504</v>
      </c>
      <c r="J86" s="20">
        <v>425</v>
      </c>
    </row>
    <row r="87" spans="1:10" x14ac:dyDescent="0.2">
      <c r="A87" s="7" t="s">
        <v>91</v>
      </c>
      <c r="B87" s="19">
        <v>228</v>
      </c>
      <c r="C87" s="19">
        <v>115</v>
      </c>
      <c r="D87" s="53">
        <v>113</v>
      </c>
      <c r="E87" s="19">
        <v>211</v>
      </c>
      <c r="F87" s="19">
        <v>108</v>
      </c>
      <c r="G87" s="53">
        <v>103</v>
      </c>
      <c r="H87" s="19">
        <v>17</v>
      </c>
      <c r="I87" s="19">
        <v>7</v>
      </c>
      <c r="J87" s="20">
        <v>10</v>
      </c>
    </row>
    <row r="88" spans="1:10" x14ac:dyDescent="0.2">
      <c r="A88" s="7" t="s">
        <v>65</v>
      </c>
      <c r="B88" s="19">
        <v>920</v>
      </c>
      <c r="C88" s="19">
        <v>466</v>
      </c>
      <c r="D88" s="53">
        <v>454</v>
      </c>
      <c r="E88" s="19">
        <v>734</v>
      </c>
      <c r="F88" s="19">
        <v>357</v>
      </c>
      <c r="G88" s="53">
        <v>377</v>
      </c>
      <c r="H88" s="19">
        <v>186</v>
      </c>
      <c r="I88" s="19">
        <v>109</v>
      </c>
      <c r="J88" s="20">
        <v>77</v>
      </c>
    </row>
    <row r="89" spans="1:10" x14ac:dyDescent="0.2">
      <c r="A89" s="7" t="s">
        <v>66</v>
      </c>
      <c r="B89" s="19">
        <v>1625</v>
      </c>
      <c r="C89" s="19">
        <v>840</v>
      </c>
      <c r="D89" s="53">
        <v>785</v>
      </c>
      <c r="E89" s="19">
        <v>1502</v>
      </c>
      <c r="F89" s="19">
        <v>775</v>
      </c>
      <c r="G89" s="53">
        <v>727</v>
      </c>
      <c r="H89" s="19">
        <v>123</v>
      </c>
      <c r="I89" s="19">
        <v>65</v>
      </c>
      <c r="J89" s="20">
        <v>58</v>
      </c>
    </row>
    <row r="90" spans="1:10" x14ac:dyDescent="0.2">
      <c r="A90" s="7" t="s">
        <v>79</v>
      </c>
      <c r="B90" s="19">
        <v>2161</v>
      </c>
      <c r="C90" s="19">
        <v>1096</v>
      </c>
      <c r="D90" s="53">
        <v>1065</v>
      </c>
      <c r="E90" s="19">
        <v>1960</v>
      </c>
      <c r="F90" s="19">
        <v>980</v>
      </c>
      <c r="G90" s="53">
        <v>980</v>
      </c>
      <c r="H90" s="19">
        <v>201</v>
      </c>
      <c r="I90" s="19">
        <v>116</v>
      </c>
      <c r="J90" s="20">
        <v>85</v>
      </c>
    </row>
    <row r="91" spans="1:10" x14ac:dyDescent="0.2">
      <c r="A91" s="7" t="s">
        <v>80</v>
      </c>
      <c r="B91" s="19">
        <v>2951</v>
      </c>
      <c r="C91" s="19">
        <v>1484</v>
      </c>
      <c r="D91" s="53">
        <v>1467</v>
      </c>
      <c r="E91" s="19">
        <v>2347</v>
      </c>
      <c r="F91" s="19">
        <v>1163</v>
      </c>
      <c r="G91" s="53">
        <v>1184</v>
      </c>
      <c r="H91" s="19">
        <v>604</v>
      </c>
      <c r="I91" s="19">
        <v>321</v>
      </c>
      <c r="J91" s="20">
        <v>283</v>
      </c>
    </row>
    <row r="92" spans="1:10" x14ac:dyDescent="0.2">
      <c r="A92" s="7" t="s">
        <v>81</v>
      </c>
      <c r="B92" s="19">
        <v>1430</v>
      </c>
      <c r="C92" s="19">
        <v>727</v>
      </c>
      <c r="D92" s="53">
        <v>703</v>
      </c>
      <c r="E92" s="19">
        <v>1265</v>
      </c>
      <c r="F92" s="19">
        <v>633</v>
      </c>
      <c r="G92" s="53">
        <v>632</v>
      </c>
      <c r="H92" s="19">
        <v>165</v>
      </c>
      <c r="I92" s="19">
        <v>94</v>
      </c>
      <c r="J92" s="20">
        <v>71</v>
      </c>
    </row>
    <row r="93" spans="1:10" x14ac:dyDescent="0.2">
      <c r="A93" s="6" t="str">
        <f>VLOOKUP("&lt;Zeilentitel_11&gt;",Uebersetzungen!$B$3:$E$105,Uebersetzungen!$B$2+1,FALSE)</f>
        <v>Region Surselva</v>
      </c>
      <c r="B93" s="9">
        <v>21802</v>
      </c>
      <c r="C93" s="9">
        <v>11133</v>
      </c>
      <c r="D93" s="58">
        <v>10669</v>
      </c>
      <c r="E93" s="9">
        <v>18694</v>
      </c>
      <c r="F93" s="9">
        <v>9437</v>
      </c>
      <c r="G93" s="58">
        <v>9257</v>
      </c>
      <c r="H93" s="9">
        <v>3108</v>
      </c>
      <c r="I93" s="9">
        <v>1696</v>
      </c>
      <c r="J93" s="12">
        <v>1412</v>
      </c>
    </row>
    <row r="94" spans="1:10" x14ac:dyDescent="0.2">
      <c r="A94" s="7" t="s">
        <v>6</v>
      </c>
      <c r="B94" s="19">
        <v>627</v>
      </c>
      <c r="C94" s="19">
        <v>334</v>
      </c>
      <c r="D94" s="53">
        <v>293</v>
      </c>
      <c r="E94" s="19">
        <v>549</v>
      </c>
      <c r="F94" s="19">
        <v>289</v>
      </c>
      <c r="G94" s="53">
        <v>260</v>
      </c>
      <c r="H94" s="19">
        <v>78</v>
      </c>
      <c r="I94" s="19">
        <v>45</v>
      </c>
      <c r="J94" s="20">
        <v>33</v>
      </c>
    </row>
    <row r="95" spans="1:10" x14ac:dyDescent="0.2">
      <c r="A95" s="7" t="s">
        <v>7</v>
      </c>
      <c r="B95" s="19">
        <v>2112</v>
      </c>
      <c r="C95" s="19">
        <v>1142</v>
      </c>
      <c r="D95" s="53">
        <v>970</v>
      </c>
      <c r="E95" s="19">
        <v>1662</v>
      </c>
      <c r="F95" s="19">
        <v>870</v>
      </c>
      <c r="G95" s="53">
        <v>792</v>
      </c>
      <c r="H95" s="19">
        <v>450</v>
      </c>
      <c r="I95" s="19">
        <v>272</v>
      </c>
      <c r="J95" s="20">
        <v>178</v>
      </c>
    </row>
    <row r="96" spans="1:10" x14ac:dyDescent="0.2">
      <c r="A96" s="7" t="s">
        <v>8</v>
      </c>
      <c r="B96" s="19">
        <v>766</v>
      </c>
      <c r="C96" s="19">
        <v>398</v>
      </c>
      <c r="D96" s="53">
        <v>368</v>
      </c>
      <c r="E96" s="19">
        <v>680</v>
      </c>
      <c r="F96" s="19">
        <v>355</v>
      </c>
      <c r="G96" s="53">
        <v>325</v>
      </c>
      <c r="H96" s="19">
        <v>86</v>
      </c>
      <c r="I96" s="19">
        <v>43</v>
      </c>
      <c r="J96" s="20">
        <v>43</v>
      </c>
    </row>
    <row r="97" spans="1:10" x14ac:dyDescent="0.2">
      <c r="A97" s="7" t="s">
        <v>9</v>
      </c>
      <c r="B97" s="19">
        <v>612</v>
      </c>
      <c r="C97" s="19">
        <v>340</v>
      </c>
      <c r="D97" s="53">
        <v>272</v>
      </c>
      <c r="E97" s="19">
        <v>508</v>
      </c>
      <c r="F97" s="19">
        <v>280</v>
      </c>
      <c r="G97" s="53">
        <v>228</v>
      </c>
      <c r="H97" s="19">
        <v>104</v>
      </c>
      <c r="I97" s="19">
        <v>60</v>
      </c>
      <c r="J97" s="20">
        <v>44</v>
      </c>
    </row>
    <row r="98" spans="1:10" x14ac:dyDescent="0.2">
      <c r="A98" s="7" t="s">
        <v>10</v>
      </c>
      <c r="B98" s="19">
        <v>949</v>
      </c>
      <c r="C98" s="19">
        <v>495</v>
      </c>
      <c r="D98" s="53">
        <v>454</v>
      </c>
      <c r="E98" s="19">
        <v>742</v>
      </c>
      <c r="F98" s="19">
        <v>373</v>
      </c>
      <c r="G98" s="53">
        <v>369</v>
      </c>
      <c r="H98" s="19">
        <v>207</v>
      </c>
      <c r="I98" s="19">
        <v>122</v>
      </c>
      <c r="J98" s="20">
        <v>85</v>
      </c>
    </row>
    <row r="99" spans="1:10" x14ac:dyDescent="0.2">
      <c r="A99" s="7" t="s">
        <v>11</v>
      </c>
      <c r="B99" s="19">
        <v>2072</v>
      </c>
      <c r="C99" s="19">
        <v>1078</v>
      </c>
      <c r="D99" s="53">
        <v>994</v>
      </c>
      <c r="E99" s="19">
        <v>1907</v>
      </c>
      <c r="F99" s="19">
        <v>978</v>
      </c>
      <c r="G99" s="53">
        <v>929</v>
      </c>
      <c r="H99" s="19">
        <v>165</v>
      </c>
      <c r="I99" s="19">
        <v>100</v>
      </c>
      <c r="J99" s="20">
        <v>65</v>
      </c>
    </row>
    <row r="100" spans="1:10" x14ac:dyDescent="0.2">
      <c r="A100" s="7" t="s">
        <v>12</v>
      </c>
      <c r="B100" s="19">
        <v>5028</v>
      </c>
      <c r="C100" s="19">
        <v>2444</v>
      </c>
      <c r="D100" s="53">
        <v>2584</v>
      </c>
      <c r="E100" s="19">
        <v>4059</v>
      </c>
      <c r="F100" s="19">
        <v>1959</v>
      </c>
      <c r="G100" s="53">
        <v>2100</v>
      </c>
      <c r="H100" s="19">
        <v>969</v>
      </c>
      <c r="I100" s="19">
        <v>485</v>
      </c>
      <c r="J100" s="20">
        <v>484</v>
      </c>
    </row>
    <row r="101" spans="1:10" x14ac:dyDescent="0.2">
      <c r="A101" s="7" t="s">
        <v>23</v>
      </c>
      <c r="B101" s="19">
        <v>963</v>
      </c>
      <c r="C101" s="19">
        <v>491</v>
      </c>
      <c r="D101" s="53">
        <v>472</v>
      </c>
      <c r="E101" s="19">
        <v>917</v>
      </c>
      <c r="F101" s="19">
        <v>471</v>
      </c>
      <c r="G101" s="53">
        <v>446</v>
      </c>
      <c r="H101" s="19">
        <v>46</v>
      </c>
      <c r="I101" s="19">
        <v>20</v>
      </c>
      <c r="J101" s="20">
        <v>26</v>
      </c>
    </row>
    <row r="102" spans="1:10" x14ac:dyDescent="0.2">
      <c r="A102" s="7" t="s">
        <v>82</v>
      </c>
      <c r="B102" s="19">
        <v>1713</v>
      </c>
      <c r="C102" s="19">
        <v>873</v>
      </c>
      <c r="D102" s="53">
        <v>840</v>
      </c>
      <c r="E102" s="19">
        <v>1554</v>
      </c>
      <c r="F102" s="19">
        <v>799</v>
      </c>
      <c r="G102" s="53">
        <v>755</v>
      </c>
      <c r="H102" s="19">
        <v>159</v>
      </c>
      <c r="I102" s="19">
        <v>74</v>
      </c>
      <c r="J102" s="20">
        <v>85</v>
      </c>
    </row>
    <row r="103" spans="1:10" x14ac:dyDescent="0.2">
      <c r="A103" s="7" t="s">
        <v>83</v>
      </c>
      <c r="B103" s="19">
        <v>2080</v>
      </c>
      <c r="C103" s="19">
        <v>1077</v>
      </c>
      <c r="D103" s="53">
        <v>1003</v>
      </c>
      <c r="E103" s="19">
        <v>1732</v>
      </c>
      <c r="F103" s="19">
        <v>874</v>
      </c>
      <c r="G103" s="53">
        <v>858</v>
      </c>
      <c r="H103" s="19">
        <v>348</v>
      </c>
      <c r="I103" s="19">
        <v>203</v>
      </c>
      <c r="J103" s="20">
        <v>145</v>
      </c>
    </row>
    <row r="104" spans="1:10" x14ac:dyDescent="0.2">
      <c r="A104" s="7" t="s">
        <v>84</v>
      </c>
      <c r="B104" s="19">
        <v>328</v>
      </c>
      <c r="C104" s="19">
        <v>162</v>
      </c>
      <c r="D104" s="53">
        <v>166</v>
      </c>
      <c r="E104" s="19">
        <v>299</v>
      </c>
      <c r="F104" s="19">
        <v>147</v>
      </c>
      <c r="G104" s="53">
        <v>152</v>
      </c>
      <c r="H104" s="19">
        <v>29</v>
      </c>
      <c r="I104" s="19">
        <v>15</v>
      </c>
      <c r="J104" s="20">
        <v>14</v>
      </c>
    </row>
    <row r="105" spans="1:10" x14ac:dyDescent="0.2">
      <c r="A105" s="7" t="s">
        <v>85</v>
      </c>
      <c r="B105" s="19">
        <v>1079</v>
      </c>
      <c r="C105" s="19">
        <v>533</v>
      </c>
      <c r="D105" s="53">
        <v>546</v>
      </c>
      <c r="E105" s="19">
        <v>998</v>
      </c>
      <c r="F105" s="19">
        <v>490</v>
      </c>
      <c r="G105" s="53">
        <v>508</v>
      </c>
      <c r="H105" s="19">
        <v>81</v>
      </c>
      <c r="I105" s="19">
        <v>43</v>
      </c>
      <c r="J105" s="20">
        <v>38</v>
      </c>
    </row>
    <row r="106" spans="1:10" x14ac:dyDescent="0.2">
      <c r="A106" s="7" t="s">
        <v>86</v>
      </c>
      <c r="B106" s="19">
        <v>1171</v>
      </c>
      <c r="C106" s="19">
        <v>611</v>
      </c>
      <c r="D106" s="53">
        <v>560</v>
      </c>
      <c r="E106" s="19">
        <v>1013</v>
      </c>
      <c r="F106" s="19">
        <v>514</v>
      </c>
      <c r="G106" s="53">
        <v>499</v>
      </c>
      <c r="H106" s="19">
        <v>158</v>
      </c>
      <c r="I106" s="19">
        <v>97</v>
      </c>
      <c r="J106" s="20">
        <v>61</v>
      </c>
    </row>
    <row r="107" spans="1:10" x14ac:dyDescent="0.2">
      <c r="A107" s="7" t="s">
        <v>87</v>
      </c>
      <c r="B107" s="19">
        <v>1154</v>
      </c>
      <c r="C107" s="19">
        <v>572</v>
      </c>
      <c r="D107" s="53">
        <v>582</v>
      </c>
      <c r="E107" s="19">
        <v>1013</v>
      </c>
      <c r="F107" s="19">
        <v>501</v>
      </c>
      <c r="G107" s="53">
        <v>512</v>
      </c>
      <c r="H107" s="19">
        <v>141</v>
      </c>
      <c r="I107" s="19">
        <v>71</v>
      </c>
      <c r="J107" s="20">
        <v>70</v>
      </c>
    </row>
    <row r="108" spans="1:10" x14ac:dyDescent="0.2">
      <c r="A108" s="7" t="s">
        <v>92</v>
      </c>
      <c r="B108" s="19">
        <v>1148</v>
      </c>
      <c r="C108" s="19">
        <v>583</v>
      </c>
      <c r="D108" s="53">
        <v>565</v>
      </c>
      <c r="E108" s="19">
        <v>1061</v>
      </c>
      <c r="F108" s="19">
        <v>537</v>
      </c>
      <c r="G108" s="53">
        <v>524</v>
      </c>
      <c r="H108" s="19">
        <v>87</v>
      </c>
      <c r="I108" s="19">
        <v>46</v>
      </c>
      <c r="J108" s="20">
        <v>41</v>
      </c>
    </row>
    <row r="109" spans="1:10" x14ac:dyDescent="0.2">
      <c r="A109" s="6" t="str">
        <f>VLOOKUP("&lt;Zeilentitel_12&gt;",Uebersetzungen!$B$3:$E$105,Uebersetzungen!$B$2+1,FALSE)</f>
        <v>Region Viamala</v>
      </c>
      <c r="B109" s="9">
        <v>14400</v>
      </c>
      <c r="C109" s="9">
        <v>7257</v>
      </c>
      <c r="D109" s="58">
        <v>7143</v>
      </c>
      <c r="E109" s="9">
        <v>11877</v>
      </c>
      <c r="F109" s="9">
        <v>5876</v>
      </c>
      <c r="G109" s="58">
        <v>6001</v>
      </c>
      <c r="H109" s="9">
        <v>2523</v>
      </c>
      <c r="I109" s="9">
        <v>1381</v>
      </c>
      <c r="J109" s="12">
        <v>1142</v>
      </c>
    </row>
    <row r="110" spans="1:10" x14ac:dyDescent="0.2">
      <c r="A110" s="7" t="s">
        <v>13</v>
      </c>
      <c r="B110" s="19">
        <v>349</v>
      </c>
      <c r="C110" s="19">
        <v>160</v>
      </c>
      <c r="D110" s="53">
        <v>189</v>
      </c>
      <c r="E110" s="19">
        <v>307</v>
      </c>
      <c r="F110" s="19">
        <v>138</v>
      </c>
      <c r="G110" s="53">
        <v>169</v>
      </c>
      <c r="H110" s="19">
        <v>42</v>
      </c>
      <c r="I110" s="19">
        <v>22</v>
      </c>
      <c r="J110" s="20">
        <v>20</v>
      </c>
    </row>
    <row r="111" spans="1:10" x14ac:dyDescent="0.2">
      <c r="A111" s="7" t="s">
        <v>14</v>
      </c>
      <c r="B111" s="19">
        <v>311</v>
      </c>
      <c r="C111" s="19">
        <v>163</v>
      </c>
      <c r="D111" s="53">
        <v>148</v>
      </c>
      <c r="E111" s="19">
        <v>277</v>
      </c>
      <c r="F111" s="19">
        <v>144</v>
      </c>
      <c r="G111" s="53">
        <v>133</v>
      </c>
      <c r="H111" s="19">
        <v>34</v>
      </c>
      <c r="I111" s="19">
        <v>19</v>
      </c>
      <c r="J111" s="20">
        <v>15</v>
      </c>
    </row>
    <row r="112" spans="1:10" x14ac:dyDescent="0.2">
      <c r="A112" s="7" t="s">
        <v>15</v>
      </c>
      <c r="B112" s="19">
        <v>838</v>
      </c>
      <c r="C112" s="19">
        <v>405</v>
      </c>
      <c r="D112" s="53">
        <v>433</v>
      </c>
      <c r="E112" s="19">
        <v>802</v>
      </c>
      <c r="F112" s="19">
        <v>383</v>
      </c>
      <c r="G112" s="53">
        <v>419</v>
      </c>
      <c r="H112" s="19">
        <v>36</v>
      </c>
      <c r="I112" s="19">
        <v>22</v>
      </c>
      <c r="J112" s="20">
        <v>14</v>
      </c>
    </row>
    <row r="113" spans="1:10" x14ac:dyDescent="0.2">
      <c r="A113" s="7" t="s">
        <v>16</v>
      </c>
      <c r="B113" s="19">
        <v>966</v>
      </c>
      <c r="C113" s="19">
        <v>481</v>
      </c>
      <c r="D113" s="53">
        <v>485</v>
      </c>
      <c r="E113" s="19">
        <v>791</v>
      </c>
      <c r="F113" s="19">
        <v>383</v>
      </c>
      <c r="G113" s="53">
        <v>408</v>
      </c>
      <c r="H113" s="19">
        <v>175</v>
      </c>
      <c r="I113" s="19">
        <v>98</v>
      </c>
      <c r="J113" s="20">
        <v>77</v>
      </c>
    </row>
    <row r="114" spans="1:10" x14ac:dyDescent="0.2">
      <c r="A114" s="7" t="s">
        <v>17</v>
      </c>
      <c r="B114" s="19">
        <v>2416</v>
      </c>
      <c r="C114" s="19">
        <v>1245</v>
      </c>
      <c r="D114" s="53">
        <v>1171</v>
      </c>
      <c r="E114" s="19">
        <v>1968</v>
      </c>
      <c r="F114" s="19">
        <v>987</v>
      </c>
      <c r="G114" s="53">
        <v>981</v>
      </c>
      <c r="H114" s="19">
        <v>448</v>
      </c>
      <c r="I114" s="19">
        <v>258</v>
      </c>
      <c r="J114" s="20">
        <v>190</v>
      </c>
    </row>
    <row r="115" spans="1:10" x14ac:dyDescent="0.2">
      <c r="A115" s="7" t="s">
        <v>18</v>
      </c>
      <c r="B115" s="19">
        <v>254</v>
      </c>
      <c r="C115" s="19">
        <v>124</v>
      </c>
      <c r="D115" s="53">
        <v>130</v>
      </c>
      <c r="E115" s="19">
        <v>240</v>
      </c>
      <c r="F115" s="19">
        <v>118</v>
      </c>
      <c r="G115" s="53">
        <v>122</v>
      </c>
      <c r="H115" s="19">
        <v>14</v>
      </c>
      <c r="I115" s="19">
        <v>6</v>
      </c>
      <c r="J115" s="20">
        <v>8</v>
      </c>
    </row>
    <row r="116" spans="1:10" x14ac:dyDescent="0.2">
      <c r="A116" s="7" t="s">
        <v>19</v>
      </c>
      <c r="B116" s="19">
        <v>532</v>
      </c>
      <c r="C116" s="19">
        <v>260</v>
      </c>
      <c r="D116" s="53">
        <v>272</v>
      </c>
      <c r="E116" s="19">
        <v>489</v>
      </c>
      <c r="F116" s="19">
        <v>238</v>
      </c>
      <c r="G116" s="53">
        <v>251</v>
      </c>
      <c r="H116" s="19">
        <v>43</v>
      </c>
      <c r="I116" s="19">
        <v>22</v>
      </c>
      <c r="J116" s="20">
        <v>21</v>
      </c>
    </row>
    <row r="117" spans="1:10" x14ac:dyDescent="0.2">
      <c r="A117" s="7" t="s">
        <v>20</v>
      </c>
      <c r="B117" s="19">
        <v>3458</v>
      </c>
      <c r="C117" s="19">
        <v>1775</v>
      </c>
      <c r="D117" s="53">
        <v>1683</v>
      </c>
      <c r="E117" s="19">
        <v>2252</v>
      </c>
      <c r="F117" s="19">
        <v>1110</v>
      </c>
      <c r="G117" s="53">
        <v>1142</v>
      </c>
      <c r="H117" s="19">
        <v>1206</v>
      </c>
      <c r="I117" s="19">
        <v>665</v>
      </c>
      <c r="J117" s="20">
        <v>541</v>
      </c>
    </row>
    <row r="118" spans="1:10" x14ac:dyDescent="0.2">
      <c r="A118" s="7" t="s">
        <v>21</v>
      </c>
      <c r="B118" s="19">
        <v>140</v>
      </c>
      <c r="C118" s="19">
        <v>77</v>
      </c>
      <c r="D118" s="53">
        <v>63</v>
      </c>
      <c r="E118" s="19">
        <v>137</v>
      </c>
      <c r="F118" s="19">
        <v>77</v>
      </c>
      <c r="G118" s="53">
        <v>60</v>
      </c>
      <c r="H118" s="19">
        <v>3</v>
      </c>
      <c r="I118" s="19" t="s">
        <v>199</v>
      </c>
      <c r="J118" s="20">
        <v>3</v>
      </c>
    </row>
    <row r="119" spans="1:10" x14ac:dyDescent="0.2">
      <c r="A119" s="7" t="s">
        <v>22</v>
      </c>
      <c r="B119" s="19">
        <v>163</v>
      </c>
      <c r="C119" s="19">
        <v>84</v>
      </c>
      <c r="D119" s="53">
        <v>79</v>
      </c>
      <c r="E119" s="19">
        <v>150</v>
      </c>
      <c r="F119" s="19">
        <v>80</v>
      </c>
      <c r="G119" s="53">
        <v>70</v>
      </c>
      <c r="H119" s="19">
        <v>13</v>
      </c>
      <c r="I119" s="19">
        <v>4</v>
      </c>
      <c r="J119" s="20">
        <v>9</v>
      </c>
    </row>
    <row r="120" spans="1:10" x14ac:dyDescent="0.2">
      <c r="A120" s="7" t="s">
        <v>24</v>
      </c>
      <c r="B120" s="19">
        <v>2219</v>
      </c>
      <c r="C120" s="19">
        <v>1083</v>
      </c>
      <c r="D120" s="53">
        <v>1136</v>
      </c>
      <c r="E120" s="19">
        <v>2072</v>
      </c>
      <c r="F120" s="19">
        <v>1011</v>
      </c>
      <c r="G120" s="53">
        <v>1061</v>
      </c>
      <c r="H120" s="19">
        <v>147</v>
      </c>
      <c r="I120" s="19">
        <v>72</v>
      </c>
      <c r="J120" s="20">
        <v>75</v>
      </c>
    </row>
    <row r="121" spans="1:10" x14ac:dyDescent="0.2">
      <c r="A121" s="7" t="s">
        <v>25</v>
      </c>
      <c r="B121" s="19">
        <v>168</v>
      </c>
      <c r="C121" s="19">
        <v>80</v>
      </c>
      <c r="D121" s="53">
        <v>88</v>
      </c>
      <c r="E121" s="19">
        <v>157</v>
      </c>
      <c r="F121" s="19">
        <v>76</v>
      </c>
      <c r="G121" s="53">
        <v>81</v>
      </c>
      <c r="H121" s="19">
        <v>11</v>
      </c>
      <c r="I121" s="19">
        <v>4</v>
      </c>
      <c r="J121" s="20">
        <v>7</v>
      </c>
    </row>
    <row r="122" spans="1:10" x14ac:dyDescent="0.2">
      <c r="A122" s="7" t="s">
        <v>26</v>
      </c>
      <c r="B122" s="19">
        <v>151</v>
      </c>
      <c r="C122" s="19">
        <v>78</v>
      </c>
      <c r="D122" s="53">
        <v>73</v>
      </c>
      <c r="E122" s="19">
        <v>135</v>
      </c>
      <c r="F122" s="19">
        <v>68</v>
      </c>
      <c r="G122" s="53">
        <v>67</v>
      </c>
      <c r="H122" s="19">
        <v>16</v>
      </c>
      <c r="I122" s="19">
        <v>10</v>
      </c>
      <c r="J122" s="20">
        <v>6</v>
      </c>
    </row>
    <row r="123" spans="1:10" x14ac:dyDescent="0.2">
      <c r="A123" s="7" t="s">
        <v>27</v>
      </c>
      <c r="B123" s="19">
        <v>926</v>
      </c>
      <c r="C123" s="19">
        <v>442</v>
      </c>
      <c r="D123" s="53">
        <v>484</v>
      </c>
      <c r="E123" s="19">
        <v>782</v>
      </c>
      <c r="F123" s="19">
        <v>371</v>
      </c>
      <c r="G123" s="53">
        <v>411</v>
      </c>
      <c r="H123" s="19">
        <v>144</v>
      </c>
      <c r="I123" s="19">
        <v>71</v>
      </c>
      <c r="J123" s="20">
        <v>73</v>
      </c>
    </row>
    <row r="124" spans="1:10" x14ac:dyDescent="0.2">
      <c r="A124" s="7" t="s">
        <v>28</v>
      </c>
      <c r="B124" s="19">
        <v>61</v>
      </c>
      <c r="C124" s="19">
        <v>33</v>
      </c>
      <c r="D124" s="53">
        <v>28</v>
      </c>
      <c r="E124" s="19">
        <v>54</v>
      </c>
      <c r="F124" s="19">
        <v>31</v>
      </c>
      <c r="G124" s="53">
        <v>23</v>
      </c>
      <c r="H124" s="19">
        <v>7</v>
      </c>
      <c r="I124" s="19">
        <v>2</v>
      </c>
      <c r="J124" s="20">
        <v>5</v>
      </c>
    </row>
    <row r="125" spans="1:10" x14ac:dyDescent="0.2">
      <c r="A125" s="7" t="s">
        <v>29</v>
      </c>
      <c r="B125" s="19">
        <v>419</v>
      </c>
      <c r="C125" s="19">
        <v>228</v>
      </c>
      <c r="D125" s="53">
        <v>191</v>
      </c>
      <c r="E125" s="19">
        <v>333</v>
      </c>
      <c r="F125" s="19">
        <v>177</v>
      </c>
      <c r="G125" s="53">
        <v>156</v>
      </c>
      <c r="H125" s="19">
        <v>86</v>
      </c>
      <c r="I125" s="19">
        <v>51</v>
      </c>
      <c r="J125" s="20">
        <v>35</v>
      </c>
    </row>
    <row r="126" spans="1:10" x14ac:dyDescent="0.2">
      <c r="A126" s="7" t="s">
        <v>30</v>
      </c>
      <c r="B126" s="19">
        <v>82</v>
      </c>
      <c r="C126" s="19">
        <v>45</v>
      </c>
      <c r="D126" s="53">
        <v>37</v>
      </c>
      <c r="E126" s="19">
        <v>71</v>
      </c>
      <c r="F126" s="19">
        <v>39</v>
      </c>
      <c r="G126" s="53">
        <v>32</v>
      </c>
      <c r="H126" s="19">
        <v>11</v>
      </c>
      <c r="I126" s="19">
        <v>6</v>
      </c>
      <c r="J126" s="20">
        <v>5</v>
      </c>
    </row>
    <row r="127" spans="1:10" x14ac:dyDescent="0.2">
      <c r="A127" s="7" t="s">
        <v>94</v>
      </c>
      <c r="B127" s="19">
        <v>576</v>
      </c>
      <c r="C127" s="19">
        <v>302</v>
      </c>
      <c r="D127" s="53">
        <v>274</v>
      </c>
      <c r="E127" s="19">
        <v>504</v>
      </c>
      <c r="F127" s="19">
        <v>264</v>
      </c>
      <c r="G127" s="53">
        <v>240</v>
      </c>
      <c r="H127" s="19">
        <v>72</v>
      </c>
      <c r="I127" s="19">
        <v>38</v>
      </c>
      <c r="J127" s="20">
        <v>34</v>
      </c>
    </row>
    <row r="128" spans="1:10" x14ac:dyDescent="0.2">
      <c r="A128" s="7" t="s">
        <v>103</v>
      </c>
      <c r="B128" s="19">
        <v>371</v>
      </c>
      <c r="C128" s="19">
        <v>192</v>
      </c>
      <c r="D128" s="53">
        <v>179</v>
      </c>
      <c r="E128" s="19">
        <v>356</v>
      </c>
      <c r="F128" s="19">
        <v>181</v>
      </c>
      <c r="G128" s="53">
        <v>175</v>
      </c>
      <c r="H128" s="19">
        <v>15</v>
      </c>
      <c r="I128" s="19">
        <v>11</v>
      </c>
      <c r="J128" s="20">
        <v>4</v>
      </c>
    </row>
    <row r="129" spans="1:10" x14ac:dyDescent="0.2">
      <c r="A129" s="7"/>
      <c r="B129" s="59"/>
      <c r="C129" s="59"/>
      <c r="D129" s="60"/>
      <c r="E129" s="59"/>
      <c r="F129" s="59"/>
      <c r="G129" s="60"/>
      <c r="H129" s="59"/>
      <c r="I129" s="59"/>
      <c r="J129" s="75"/>
    </row>
    <row r="130" spans="1:10" x14ac:dyDescent="0.2">
      <c r="A130" s="18" t="str">
        <f>VLOOKUP("&lt;Zeilentitel_1&gt;",Uebersetzungen!$B$3:$E$105,Uebersetzungen!$B$2+1,FALSE)</f>
        <v>GRAUBÜNDEN</v>
      </c>
      <c r="B130" s="61">
        <v>204882</v>
      </c>
      <c r="C130" s="62">
        <v>102923</v>
      </c>
      <c r="D130" s="63">
        <v>101959</v>
      </c>
      <c r="E130" s="61">
        <v>162694</v>
      </c>
      <c r="F130" s="62">
        <v>80058</v>
      </c>
      <c r="G130" s="63">
        <v>82636</v>
      </c>
      <c r="H130" s="61">
        <v>42188</v>
      </c>
      <c r="I130" s="62">
        <v>22865</v>
      </c>
      <c r="J130" s="64">
        <v>19323</v>
      </c>
    </row>
    <row r="131" spans="1:10" x14ac:dyDescent="0.2">
      <c r="A131" s="16" t="str">
        <f>VLOOKUP("&lt;Zeilentitel_2&gt;",Uebersetzungen!$B$3:$E$105,Uebersetzungen!$B$2+1,FALSE)</f>
        <v>Region Albula</v>
      </c>
      <c r="B131" s="65">
        <v>8117</v>
      </c>
      <c r="C131" s="19">
        <v>4155</v>
      </c>
      <c r="D131" s="53">
        <v>3962</v>
      </c>
      <c r="E131" s="19">
        <v>6556</v>
      </c>
      <c r="F131" s="19">
        <v>3275</v>
      </c>
      <c r="G131" s="53">
        <v>3281</v>
      </c>
      <c r="H131" s="19">
        <v>1561</v>
      </c>
      <c r="I131" s="19">
        <v>880</v>
      </c>
      <c r="J131" s="20">
        <v>681</v>
      </c>
    </row>
    <row r="132" spans="1:10" x14ac:dyDescent="0.2">
      <c r="A132" s="16" t="str">
        <f>VLOOKUP("&lt;Zeilentitel_3&gt;",Uebersetzungen!$B$3:$E$105,Uebersetzungen!$B$2+1,FALSE)</f>
        <v>Region Bernina</v>
      </c>
      <c r="B132" s="65">
        <v>4629</v>
      </c>
      <c r="C132" s="19">
        <v>2305</v>
      </c>
      <c r="D132" s="53">
        <v>2324</v>
      </c>
      <c r="E132" s="19">
        <v>4070</v>
      </c>
      <c r="F132" s="19">
        <v>1983</v>
      </c>
      <c r="G132" s="53">
        <v>2087</v>
      </c>
      <c r="H132" s="19">
        <v>559</v>
      </c>
      <c r="I132" s="19">
        <v>322</v>
      </c>
      <c r="J132" s="20">
        <v>237</v>
      </c>
    </row>
    <row r="133" spans="1:10" x14ac:dyDescent="0.2">
      <c r="A133" s="16" t="str">
        <f>VLOOKUP("&lt;Zeilentitel_4&gt;",Uebersetzungen!$B$3:$E$105,Uebersetzungen!$B$2+1,FALSE)</f>
        <v>Region Engiadina Bassa/Val Müstair</v>
      </c>
      <c r="B133" s="65">
        <v>9139</v>
      </c>
      <c r="C133" s="19">
        <v>4565</v>
      </c>
      <c r="D133" s="53">
        <v>4574</v>
      </c>
      <c r="E133" s="19">
        <v>7419</v>
      </c>
      <c r="F133" s="19">
        <v>3684</v>
      </c>
      <c r="G133" s="53">
        <v>3735</v>
      </c>
      <c r="H133" s="19">
        <v>1720</v>
      </c>
      <c r="I133" s="19">
        <v>881</v>
      </c>
      <c r="J133" s="20">
        <v>839</v>
      </c>
    </row>
    <row r="134" spans="1:10" x14ac:dyDescent="0.2">
      <c r="A134" s="16" t="str">
        <f>VLOOKUP("&lt;Zeilentitel_5&gt;",Uebersetzungen!$B$3:$E$105,Uebersetzungen!$B$2+1,FALSE)</f>
        <v>Region Imboden</v>
      </c>
      <c r="B134" s="65">
        <v>21964</v>
      </c>
      <c r="C134" s="19">
        <v>11044</v>
      </c>
      <c r="D134" s="53">
        <v>10920</v>
      </c>
      <c r="E134" s="19">
        <v>17470</v>
      </c>
      <c r="F134" s="19">
        <v>8545</v>
      </c>
      <c r="G134" s="53">
        <v>8925</v>
      </c>
      <c r="H134" s="19">
        <v>4494</v>
      </c>
      <c r="I134" s="19">
        <v>2499</v>
      </c>
      <c r="J134" s="20">
        <v>1995</v>
      </c>
    </row>
    <row r="135" spans="1:10" x14ac:dyDescent="0.2">
      <c r="A135" s="16" t="str">
        <f>VLOOKUP("&lt;Zeilentitel_6&gt;",Uebersetzungen!$B$3:$E$105,Uebersetzungen!$B$2+1,FALSE)</f>
        <v>Region Landquart</v>
      </c>
      <c r="B135" s="65">
        <v>26353</v>
      </c>
      <c r="C135" s="19">
        <v>13245</v>
      </c>
      <c r="D135" s="53">
        <v>13108</v>
      </c>
      <c r="E135" s="19">
        <v>22116</v>
      </c>
      <c r="F135" s="19">
        <v>10959</v>
      </c>
      <c r="G135" s="53">
        <v>11157</v>
      </c>
      <c r="H135" s="19">
        <v>4237</v>
      </c>
      <c r="I135" s="19">
        <v>2286</v>
      </c>
      <c r="J135" s="20">
        <v>1951</v>
      </c>
    </row>
    <row r="136" spans="1:10" x14ac:dyDescent="0.2">
      <c r="A136" s="16" t="str">
        <f>VLOOKUP("&lt;Zeilentitel_7&gt;",Uebersetzungen!$B$3:$E$105,Uebersetzungen!$B$2+1,FALSE)</f>
        <v>Region Maloja</v>
      </c>
      <c r="B136" s="65">
        <v>18161</v>
      </c>
      <c r="C136" s="19">
        <v>9072</v>
      </c>
      <c r="D136" s="53">
        <v>9089</v>
      </c>
      <c r="E136" s="19">
        <v>12544</v>
      </c>
      <c r="F136" s="19">
        <v>6107</v>
      </c>
      <c r="G136" s="53">
        <v>6437</v>
      </c>
      <c r="H136" s="19">
        <v>5617</v>
      </c>
      <c r="I136" s="19">
        <v>2965</v>
      </c>
      <c r="J136" s="20">
        <v>2652</v>
      </c>
    </row>
    <row r="137" spans="1:10" x14ac:dyDescent="0.2">
      <c r="A137" s="16" t="str">
        <f>VLOOKUP("&lt;Zeilentitel_8&gt;",Uebersetzungen!$B$3:$E$105,Uebersetzungen!$B$2+1,FALSE)</f>
        <v>Region Moesa</v>
      </c>
      <c r="B137" s="65">
        <v>9231</v>
      </c>
      <c r="C137" s="19">
        <v>4756</v>
      </c>
      <c r="D137" s="53">
        <v>4475</v>
      </c>
      <c r="E137" s="19">
        <v>6944</v>
      </c>
      <c r="F137" s="19">
        <v>3431</v>
      </c>
      <c r="G137" s="53">
        <v>3513</v>
      </c>
      <c r="H137" s="19">
        <v>2287</v>
      </c>
      <c r="I137" s="19">
        <v>1325</v>
      </c>
      <c r="J137" s="20">
        <v>962</v>
      </c>
    </row>
    <row r="138" spans="1:10" x14ac:dyDescent="0.2">
      <c r="A138" s="16" t="str">
        <f>VLOOKUP("&lt;Zeilentitel_9&gt;",Uebersetzungen!$B$3:$E$105,Uebersetzungen!$B$2+1,FALSE)</f>
        <v>Region Plessur</v>
      </c>
      <c r="B138" s="65">
        <v>44531</v>
      </c>
      <c r="C138" s="19">
        <v>21986</v>
      </c>
      <c r="D138" s="53">
        <v>22545</v>
      </c>
      <c r="E138" s="19">
        <v>33942</v>
      </c>
      <c r="F138" s="19">
        <v>16337</v>
      </c>
      <c r="G138" s="53">
        <v>17605</v>
      </c>
      <c r="H138" s="19">
        <v>10589</v>
      </c>
      <c r="I138" s="19">
        <v>5649</v>
      </c>
      <c r="J138" s="20">
        <v>4940</v>
      </c>
    </row>
    <row r="139" spans="1:10" x14ac:dyDescent="0.2">
      <c r="A139" s="16" t="str">
        <f>VLOOKUP("&lt;Zeilentitel_10&gt;",Uebersetzungen!$B$3:$E$105,Uebersetzungen!$B$2+1,FALSE)</f>
        <v>Region Prättigau/Davos</v>
      </c>
      <c r="B139" s="65">
        <v>26555</v>
      </c>
      <c r="C139" s="19">
        <v>13405</v>
      </c>
      <c r="D139" s="53">
        <v>13150</v>
      </c>
      <c r="E139" s="19">
        <v>21062</v>
      </c>
      <c r="F139" s="19">
        <v>10424</v>
      </c>
      <c r="G139" s="53">
        <v>10638</v>
      </c>
      <c r="H139" s="19">
        <v>5493</v>
      </c>
      <c r="I139" s="19">
        <v>2981</v>
      </c>
      <c r="J139" s="20">
        <v>2512</v>
      </c>
    </row>
    <row r="140" spans="1:10" x14ac:dyDescent="0.2">
      <c r="A140" s="16" t="str">
        <f>VLOOKUP("&lt;Zeilentitel_11&gt;",Uebersetzungen!$B$3:$E$105,Uebersetzungen!$B$2+1,FALSE)</f>
        <v>Region Surselva</v>
      </c>
      <c r="B140" s="65">
        <v>21802</v>
      </c>
      <c r="C140" s="19">
        <v>11133</v>
      </c>
      <c r="D140" s="53">
        <v>10669</v>
      </c>
      <c r="E140" s="19">
        <v>18694</v>
      </c>
      <c r="F140" s="19">
        <v>9437</v>
      </c>
      <c r="G140" s="53">
        <v>9257</v>
      </c>
      <c r="H140" s="19">
        <v>3108</v>
      </c>
      <c r="I140" s="19">
        <v>1696</v>
      </c>
      <c r="J140" s="20">
        <v>1412</v>
      </c>
    </row>
    <row r="141" spans="1:10" ht="13.5" thickBot="1" x14ac:dyDescent="0.25">
      <c r="A141" s="17" t="str">
        <f>VLOOKUP("&lt;Zeilentitel_12&gt;",Uebersetzungen!$B$3:$E$105,Uebersetzungen!$B$2+1,FALSE)</f>
        <v>Region Viamala</v>
      </c>
      <c r="B141" s="72">
        <v>14400</v>
      </c>
      <c r="C141" s="66">
        <v>7257</v>
      </c>
      <c r="D141" s="67">
        <v>7143</v>
      </c>
      <c r="E141" s="66">
        <v>11877</v>
      </c>
      <c r="F141" s="66">
        <v>5876</v>
      </c>
      <c r="G141" s="67">
        <v>6001</v>
      </c>
      <c r="H141" s="66">
        <v>2523</v>
      </c>
      <c r="I141" s="66">
        <v>1381</v>
      </c>
      <c r="J141" s="76">
        <v>1142</v>
      </c>
    </row>
    <row r="143" spans="1:10" x14ac:dyDescent="0.2">
      <c r="A143" s="10" t="str">
        <f>VLOOKUP("&lt;Legende_1&gt;",Uebersetzungen!$B$3:$E$58,Uebersetzungen!$B$2+1,FALSE)</f>
        <v>(*) Inkl. Staatenlos und ohne Angabe</v>
      </c>
    </row>
    <row r="145" spans="1:1" x14ac:dyDescent="0.2">
      <c r="A145" s="5" t="str">
        <f>VLOOKUP("&lt;Quelle_1&gt;",Uebersetzungen!$B$3:$E$58,Uebersetzungen!$B$2+1,FALSE)</f>
        <v>Quelle: BFS (STATPOP)</v>
      </c>
    </row>
    <row r="146" spans="1:1" x14ac:dyDescent="0.2">
      <c r="A146" s="10" t="str">
        <f>VLOOKUP("&lt;Aktualisierung&gt;",Uebersetzungen!$B$3:$E$58,Uebersetzungen!$B$2+1,FALSE)</f>
        <v>Letztmals aktualisiert am: 04.04.2024</v>
      </c>
    </row>
  </sheetData>
  <sheetProtection sheet="1" objects="1" scenarios="1"/>
  <mergeCells count="3">
    <mergeCell ref="A7:D7"/>
    <mergeCell ref="A9:H9"/>
    <mergeCell ref="B12:J12"/>
  </mergeCells>
  <pageMargins left="0.7" right="0.7" top="0.78740157499999996" bottom="0.78740157499999996" header="0.3" footer="0.3"/>
  <pageSetup paperSize="9" scale="43" orientation="portrait" r:id="rId1"/>
  <rowBreaks count="1" manualBreakCount="1">
    <brk id="75" max="10" man="1"/>
  </rowBreaks>
  <colBreaks count="1" manualBreakCount="1">
    <brk id="11" max="1048575" man="1"/>
  </colBreaks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1025" r:id="rId4" name="Option Button 1">
              <controlPr defaultSize="0" autoFill="0" autoLine="0" autoPict="0">
                <anchor moveWithCells="1">
                  <from>
                    <xdr:col>3</xdr:col>
                    <xdr:colOff>1038225</xdr:colOff>
                    <xdr:row>1</xdr:row>
                    <xdr:rowOff>114300</xdr:rowOff>
                  </from>
                  <to>
                    <xdr:col>4</xdr:col>
                    <xdr:colOff>942975</xdr:colOff>
                    <xdr:row>2</xdr:row>
                    <xdr:rowOff>142875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6" r:id="rId5" name="Option Button 2">
              <controlPr defaultSize="0" autoFill="0" autoLine="0" autoPict="0">
                <anchor moveWithCells="1">
                  <from>
                    <xdr:col>3</xdr:col>
                    <xdr:colOff>1038225</xdr:colOff>
                    <xdr:row>2</xdr:row>
                    <xdr:rowOff>104775</xdr:rowOff>
                  </from>
                  <to>
                    <xdr:col>5</xdr:col>
                    <xdr:colOff>123825</xdr:colOff>
                    <xdr:row>3</xdr:row>
                    <xdr:rowOff>114300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7" r:id="rId6" name="Option Button 3">
              <controlPr defaultSize="0" autoFill="0" autoLine="0" autoPict="0">
                <anchor moveWithCells="1">
                  <from>
                    <xdr:col>3</xdr:col>
                    <xdr:colOff>1038225</xdr:colOff>
                    <xdr:row>3</xdr:row>
                    <xdr:rowOff>66675</xdr:rowOff>
                  </from>
                  <to>
                    <xdr:col>4</xdr:col>
                    <xdr:colOff>942975</xdr:colOff>
                    <xdr:row>4</xdr:row>
                    <xdr:rowOff>95250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39"/>
  <sheetViews>
    <sheetView workbookViewId="0">
      <selection activeCell="C48" sqref="C48"/>
    </sheetView>
  </sheetViews>
  <sheetFormatPr baseColWidth="10" defaultColWidth="12.5703125" defaultRowHeight="12.75" x14ac:dyDescent="0.2"/>
  <cols>
    <col min="1" max="1" width="8.5703125" style="28" bestFit="1" customWidth="1"/>
    <col min="2" max="2" width="17.7109375" style="28" bestFit="1" customWidth="1"/>
    <col min="3" max="3" width="46.7109375" style="28" bestFit="1" customWidth="1"/>
    <col min="4" max="4" width="47.5703125" style="28" bestFit="1" customWidth="1"/>
    <col min="5" max="5" width="47" style="28" bestFit="1" customWidth="1"/>
    <col min="6" max="16384" width="12.5703125" style="28"/>
  </cols>
  <sheetData>
    <row r="1" spans="1:6" x14ac:dyDescent="0.2">
      <c r="A1" s="24" t="s">
        <v>104</v>
      </c>
      <c r="B1" s="24" t="s">
        <v>105</v>
      </c>
      <c r="C1" s="24" t="s">
        <v>106</v>
      </c>
      <c r="D1" s="24" t="s">
        <v>107</v>
      </c>
      <c r="E1" s="24" t="s">
        <v>108</v>
      </c>
      <c r="F1" s="25"/>
    </row>
    <row r="2" spans="1:6" x14ac:dyDescent="0.2">
      <c r="A2" s="26" t="s">
        <v>109</v>
      </c>
      <c r="B2" s="27">
        <v>1</v>
      </c>
      <c r="C2" s="25"/>
      <c r="D2" s="25"/>
      <c r="E2" s="25"/>
      <c r="F2" s="25"/>
    </row>
    <row r="3" spans="1:6" x14ac:dyDescent="0.2">
      <c r="A3" s="26"/>
      <c r="B3" s="28" t="s">
        <v>110</v>
      </c>
      <c r="C3" s="29" t="s">
        <v>111</v>
      </c>
      <c r="D3" s="29" t="s">
        <v>112</v>
      </c>
      <c r="E3" s="29" t="s">
        <v>113</v>
      </c>
      <c r="F3" s="25"/>
    </row>
    <row r="4" spans="1:6" ht="38.25" x14ac:dyDescent="0.2">
      <c r="A4" s="26" t="s">
        <v>114</v>
      </c>
      <c r="B4" s="30" t="s">
        <v>115</v>
      </c>
      <c r="C4" s="31" t="s">
        <v>194</v>
      </c>
      <c r="D4" s="31" t="s">
        <v>193</v>
      </c>
      <c r="E4" s="31" t="s">
        <v>192</v>
      </c>
      <c r="F4" s="25"/>
    </row>
    <row r="5" spans="1:6" x14ac:dyDescent="0.2">
      <c r="A5" s="26"/>
      <c r="B5" s="28" t="s">
        <v>116</v>
      </c>
      <c r="C5" s="29" t="s">
        <v>195</v>
      </c>
      <c r="D5" s="29" t="s">
        <v>196</v>
      </c>
      <c r="E5" s="29" t="s">
        <v>197</v>
      </c>
      <c r="F5" s="25"/>
    </row>
    <row r="6" spans="1:6" x14ac:dyDescent="0.2">
      <c r="A6" s="26"/>
      <c r="B6" s="26"/>
      <c r="C6" s="32"/>
      <c r="D6" s="32"/>
      <c r="E6" s="32"/>
      <c r="F6" s="25"/>
    </row>
    <row r="7" spans="1:6" x14ac:dyDescent="0.2">
      <c r="A7" s="26" t="s">
        <v>117</v>
      </c>
      <c r="B7" s="28" t="s">
        <v>118</v>
      </c>
      <c r="C7" s="29" t="s">
        <v>0</v>
      </c>
      <c r="D7" s="29" t="s">
        <v>0</v>
      </c>
      <c r="E7" s="29" t="s">
        <v>173</v>
      </c>
      <c r="F7" s="25"/>
    </row>
    <row r="8" spans="1:6" x14ac:dyDescent="0.2">
      <c r="A8" s="26"/>
      <c r="B8" s="28" t="s">
        <v>119</v>
      </c>
      <c r="C8" s="29" t="s">
        <v>175</v>
      </c>
      <c r="D8" s="29" t="s">
        <v>182</v>
      </c>
      <c r="E8" s="29" t="s">
        <v>174</v>
      </c>
      <c r="F8" s="25"/>
    </row>
    <row r="9" spans="1:6" x14ac:dyDescent="0.2">
      <c r="A9" s="26"/>
      <c r="B9" s="28" t="s">
        <v>120</v>
      </c>
      <c r="C9" s="29" t="s">
        <v>200</v>
      </c>
      <c r="D9" s="29" t="s">
        <v>201</v>
      </c>
      <c r="E9" s="29" t="s">
        <v>202</v>
      </c>
      <c r="F9" s="25"/>
    </row>
    <row r="10" spans="1:6" x14ac:dyDescent="0.2">
      <c r="A10" s="26"/>
      <c r="B10" s="28" t="s">
        <v>121</v>
      </c>
      <c r="C10" s="29" t="s">
        <v>176</v>
      </c>
      <c r="D10" s="29" t="s">
        <v>183</v>
      </c>
      <c r="E10" s="29" t="s">
        <v>184</v>
      </c>
      <c r="F10" s="25"/>
    </row>
    <row r="11" spans="1:6" x14ac:dyDescent="0.2">
      <c r="A11" s="26"/>
      <c r="B11" s="26"/>
      <c r="C11" s="32"/>
      <c r="D11" s="32"/>
      <c r="E11" s="32"/>
      <c r="F11" s="26"/>
    </row>
    <row r="12" spans="1:6" x14ac:dyDescent="0.2">
      <c r="A12" s="26"/>
      <c r="B12" s="28" t="s">
        <v>179</v>
      </c>
      <c r="C12" s="73" t="s">
        <v>0</v>
      </c>
      <c r="D12" s="73" t="s">
        <v>0</v>
      </c>
      <c r="E12" s="73" t="s">
        <v>173</v>
      </c>
      <c r="F12" s="25"/>
    </row>
    <row r="13" spans="1:6" x14ac:dyDescent="0.2">
      <c r="A13" s="26"/>
      <c r="B13" s="28" t="s">
        <v>180</v>
      </c>
      <c r="C13" s="73" t="s">
        <v>177</v>
      </c>
      <c r="D13" s="73" t="s">
        <v>187</v>
      </c>
      <c r="E13" s="73" t="s">
        <v>185</v>
      </c>
      <c r="F13" s="25"/>
    </row>
    <row r="14" spans="1:6" x14ac:dyDescent="0.2">
      <c r="A14" s="26"/>
      <c r="B14" s="42" t="s">
        <v>181</v>
      </c>
      <c r="C14" s="73" t="s">
        <v>178</v>
      </c>
      <c r="D14" s="73" t="s">
        <v>188</v>
      </c>
      <c r="E14" s="73" t="s">
        <v>186</v>
      </c>
      <c r="F14" s="25"/>
    </row>
    <row r="15" spans="1:6" x14ac:dyDescent="0.2">
      <c r="A15" s="26"/>
      <c r="B15" s="25"/>
      <c r="C15" s="37"/>
      <c r="D15" s="37"/>
      <c r="E15" s="37"/>
      <c r="F15" s="25"/>
    </row>
    <row r="16" spans="1:6" x14ac:dyDescent="0.2">
      <c r="A16" s="26"/>
      <c r="B16" s="25"/>
      <c r="C16" s="33"/>
      <c r="D16" s="33"/>
      <c r="E16" s="33"/>
      <c r="F16" s="25"/>
    </row>
    <row r="17" spans="1:8" x14ac:dyDescent="0.2">
      <c r="A17" s="26" t="s">
        <v>114</v>
      </c>
      <c r="B17" s="28" t="s">
        <v>122</v>
      </c>
      <c r="C17" s="29" t="s">
        <v>88</v>
      </c>
      <c r="D17" s="29" t="s">
        <v>123</v>
      </c>
      <c r="E17" s="29" t="s">
        <v>124</v>
      </c>
      <c r="F17" s="25"/>
    </row>
    <row r="18" spans="1:8" x14ac:dyDescent="0.2">
      <c r="A18" s="25"/>
      <c r="B18" s="28" t="s">
        <v>125</v>
      </c>
      <c r="C18" s="34" t="s">
        <v>126</v>
      </c>
      <c r="D18" s="29" t="s">
        <v>127</v>
      </c>
      <c r="E18" s="29" t="s">
        <v>128</v>
      </c>
      <c r="F18" s="25"/>
    </row>
    <row r="19" spans="1:8" x14ac:dyDescent="0.2">
      <c r="A19" s="25"/>
      <c r="B19" s="28" t="s">
        <v>129</v>
      </c>
      <c r="C19" s="34" t="s">
        <v>130</v>
      </c>
      <c r="D19" s="29" t="s">
        <v>131</v>
      </c>
      <c r="E19" s="29" t="s">
        <v>132</v>
      </c>
      <c r="F19" s="25"/>
    </row>
    <row r="20" spans="1:8" x14ac:dyDescent="0.2">
      <c r="A20" s="25"/>
      <c r="B20" s="28" t="s">
        <v>133</v>
      </c>
      <c r="C20" s="34" t="s">
        <v>134</v>
      </c>
      <c r="D20" s="29" t="s">
        <v>135</v>
      </c>
      <c r="E20" s="29" t="s">
        <v>136</v>
      </c>
      <c r="F20" s="25"/>
    </row>
    <row r="21" spans="1:8" x14ac:dyDescent="0.2">
      <c r="A21" s="25"/>
      <c r="B21" s="28" t="s">
        <v>137</v>
      </c>
      <c r="C21" s="34" t="s">
        <v>138</v>
      </c>
      <c r="D21" s="29" t="s">
        <v>139</v>
      </c>
      <c r="E21" s="29" t="s">
        <v>140</v>
      </c>
      <c r="F21" s="25"/>
    </row>
    <row r="22" spans="1:8" x14ac:dyDescent="0.2">
      <c r="A22" s="25"/>
      <c r="B22" s="28" t="s">
        <v>141</v>
      </c>
      <c r="C22" s="34" t="s">
        <v>142</v>
      </c>
      <c r="D22" s="29" t="s">
        <v>143</v>
      </c>
      <c r="E22" s="29" t="s">
        <v>144</v>
      </c>
      <c r="F22" s="25"/>
      <c r="H22" s="30"/>
    </row>
    <row r="23" spans="1:8" x14ac:dyDescent="0.2">
      <c r="A23" s="25"/>
      <c r="B23" s="28" t="s">
        <v>145</v>
      </c>
      <c r="C23" s="34" t="s">
        <v>146</v>
      </c>
      <c r="D23" s="29" t="s">
        <v>147</v>
      </c>
      <c r="E23" s="29" t="s">
        <v>148</v>
      </c>
      <c r="F23" s="25"/>
      <c r="H23" s="30"/>
    </row>
    <row r="24" spans="1:8" x14ac:dyDescent="0.2">
      <c r="A24" s="25"/>
      <c r="B24" s="28" t="s">
        <v>149</v>
      </c>
      <c r="C24" s="34" t="s">
        <v>150</v>
      </c>
      <c r="D24" s="29" t="s">
        <v>151</v>
      </c>
      <c r="E24" s="29" t="s">
        <v>152</v>
      </c>
      <c r="F24" s="25"/>
      <c r="H24" s="30"/>
    </row>
    <row r="25" spans="1:8" x14ac:dyDescent="0.2">
      <c r="A25" s="25"/>
      <c r="B25" s="28" t="s">
        <v>153</v>
      </c>
      <c r="C25" s="34" t="s">
        <v>154</v>
      </c>
      <c r="D25" s="29" t="s">
        <v>155</v>
      </c>
      <c r="E25" s="29" t="s">
        <v>156</v>
      </c>
      <c r="F25" s="25"/>
      <c r="H25" s="30"/>
    </row>
    <row r="26" spans="1:8" x14ac:dyDescent="0.2">
      <c r="A26" s="25"/>
      <c r="B26" s="28" t="s">
        <v>157</v>
      </c>
      <c r="C26" s="34" t="s">
        <v>158</v>
      </c>
      <c r="D26" s="29" t="s">
        <v>159</v>
      </c>
      <c r="E26" s="29" t="s">
        <v>160</v>
      </c>
      <c r="F26" s="25"/>
      <c r="H26" s="30"/>
    </row>
    <row r="27" spans="1:8" x14ac:dyDescent="0.2">
      <c r="A27" s="25"/>
      <c r="B27" s="28" t="s">
        <v>161</v>
      </c>
      <c r="C27" s="34" t="s">
        <v>162</v>
      </c>
      <c r="D27" s="29" t="s">
        <v>163</v>
      </c>
      <c r="E27" s="29" t="s">
        <v>164</v>
      </c>
      <c r="F27" s="25"/>
      <c r="H27" s="30"/>
    </row>
    <row r="28" spans="1:8" x14ac:dyDescent="0.2">
      <c r="A28" s="25"/>
      <c r="B28" s="28" t="s">
        <v>165</v>
      </c>
      <c r="C28" s="34" t="s">
        <v>166</v>
      </c>
      <c r="D28" s="29" t="s">
        <v>167</v>
      </c>
      <c r="E28" s="29" t="s">
        <v>168</v>
      </c>
      <c r="F28" s="25"/>
      <c r="H28" s="30"/>
    </row>
    <row r="29" spans="1:8" x14ac:dyDescent="0.2">
      <c r="A29" s="25"/>
      <c r="B29" s="25"/>
      <c r="C29" s="33"/>
      <c r="D29" s="33"/>
      <c r="E29" s="33"/>
      <c r="F29" s="25"/>
      <c r="H29" s="30"/>
    </row>
    <row r="30" spans="1:8" x14ac:dyDescent="0.2">
      <c r="A30" s="25"/>
      <c r="B30" s="25"/>
      <c r="C30" s="33"/>
      <c r="D30" s="33"/>
      <c r="E30" s="33"/>
      <c r="F30" s="25"/>
      <c r="H30" s="30"/>
    </row>
    <row r="31" spans="1:8" x14ac:dyDescent="0.2">
      <c r="A31" s="25"/>
      <c r="B31" s="42" t="s">
        <v>203</v>
      </c>
      <c r="C31" s="34" t="s">
        <v>204</v>
      </c>
      <c r="D31" s="29" t="s">
        <v>206</v>
      </c>
      <c r="E31" s="29" t="s">
        <v>205</v>
      </c>
      <c r="F31" s="25"/>
      <c r="H31" s="30"/>
    </row>
    <row r="32" spans="1:8" x14ac:dyDescent="0.2">
      <c r="A32" s="25"/>
      <c r="C32" s="34"/>
      <c r="D32" s="29"/>
      <c r="E32" s="29"/>
      <c r="F32" s="25"/>
      <c r="H32" s="30"/>
    </row>
    <row r="33" spans="1:8" x14ac:dyDescent="0.2">
      <c r="A33" s="25"/>
      <c r="B33" s="25"/>
      <c r="C33" s="33"/>
      <c r="D33" s="33"/>
      <c r="E33" s="33"/>
      <c r="F33" s="25"/>
      <c r="H33" s="30"/>
    </row>
    <row r="34" spans="1:8" x14ac:dyDescent="0.2">
      <c r="A34" s="25"/>
      <c r="B34" s="25"/>
      <c r="C34" s="33"/>
      <c r="D34" s="33"/>
      <c r="E34" s="33"/>
      <c r="F34" s="25"/>
      <c r="H34" s="30"/>
    </row>
    <row r="35" spans="1:8" x14ac:dyDescent="0.2">
      <c r="A35" s="25" t="s">
        <v>117</v>
      </c>
      <c r="B35" s="28" t="s">
        <v>169</v>
      </c>
      <c r="C35" s="29" t="s">
        <v>89</v>
      </c>
      <c r="D35" s="29" t="s">
        <v>171</v>
      </c>
      <c r="E35" s="29" t="s">
        <v>172</v>
      </c>
      <c r="F35" s="25"/>
      <c r="H35" s="30"/>
    </row>
    <row r="36" spans="1:8" x14ac:dyDescent="0.2">
      <c r="A36" s="25" t="s">
        <v>114</v>
      </c>
      <c r="B36" s="35" t="s">
        <v>170</v>
      </c>
      <c r="C36" s="36" t="s">
        <v>189</v>
      </c>
      <c r="D36" s="36" t="s">
        <v>190</v>
      </c>
      <c r="E36" s="36" t="s">
        <v>191</v>
      </c>
      <c r="F36" s="25"/>
      <c r="H36" s="30"/>
    </row>
    <row r="37" spans="1:8" x14ac:dyDescent="0.2">
      <c r="A37" s="25"/>
      <c r="B37" s="25"/>
      <c r="C37" s="37"/>
      <c r="D37" s="37"/>
      <c r="E37" s="37"/>
      <c r="F37" s="25"/>
      <c r="H37" s="30"/>
    </row>
    <row r="38" spans="1:8" x14ac:dyDescent="0.2">
      <c r="A38" s="26"/>
      <c r="B38" s="27"/>
      <c r="C38" s="37"/>
      <c r="D38" s="37"/>
      <c r="E38" s="37"/>
      <c r="F38" s="25"/>
      <c r="H38" s="30"/>
    </row>
    <row r="39" spans="1:8" x14ac:dyDescent="0.2">
      <c r="H39" s="30"/>
    </row>
  </sheetData>
  <pageMargins left="0.7" right="0.7" top="0.78740157499999996" bottom="0.78740157499999996" header="0.3" footer="0.3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kument" ma:contentTypeID="0x0101004DB4AF62A7616B4EAE4BBA59A35239F2" ma:contentTypeVersion="6" ma:contentTypeDescription="Ein neues Dokument erstellen." ma:contentTypeScope="" ma:versionID="09877fda359b1c6648282709b10ce9d8">
  <xsd:schema xmlns:xsd="http://www.w3.org/2001/XMLSchema" xmlns:xs="http://www.w3.org/2001/XMLSchema" xmlns:p="http://schemas.microsoft.com/office/2006/metadata/properties" xmlns:ns1="http://schemas.microsoft.com/sharepoint/v3" xmlns:ns2="3e90b3b2-ab7e-487f-af9b-2cdacac95417" targetNamespace="http://schemas.microsoft.com/office/2006/metadata/properties" ma:root="true" ma:fieldsID="a05d63022b2e0d7b38b1226f67e39e2e" ns1:_="" ns2:_="">
    <xsd:import namespace="http://schemas.microsoft.com/sharepoint/v3"/>
    <xsd:import namespace="3e90b3b2-ab7e-487f-af9b-2cdacac95417"/>
    <xsd:element name="properties">
      <xsd:complexType>
        <xsd:sequence>
          <xsd:element name="documentManagement">
            <xsd:complexType>
              <xsd:all>
                <xsd:element ref="ns1:PublishingStartDate" minOccurs="0"/>
                <xsd:element ref="ns1:PublishingExpirationDate" minOccurs="0"/>
                <xsd:element ref="ns2:Titel_DE" minOccurs="0"/>
                <xsd:element ref="ns2:Titel_RM" minOccurs="0"/>
                <xsd:element ref="ns2:Titel_IT" minOccurs="0"/>
                <xsd:element ref="ns2:Kategorie" minOccurs="0"/>
                <xsd:element ref="ns2:Benutzerdefinierte_x0020_ID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http://schemas.microsoft.com/sharepoint/v3" elementFormDefault="qualified">
    <xsd:import namespace="http://schemas.microsoft.com/office/2006/documentManagement/types"/>
    <xsd:import namespace="http://schemas.microsoft.com/office/infopath/2007/PartnerControls"/>
    <xsd:element name="PublishingStartDate" ma:index="8" nillable="true" ma:displayName="Geplantes Startdatum" ma:description="" ma:hidden="true" ma:internalName="PublishingStartDate">
      <xsd:simpleType>
        <xsd:restriction base="dms:Unknown"/>
      </xsd:simpleType>
    </xsd:element>
    <xsd:element name="PublishingExpirationDate" ma:index="9" nillable="true" ma:displayName="Geplantes Enddatum" ma:description="" ma:hidden="true" ma:internalName="PublishingExpirationDate">
      <xsd:simpleType>
        <xsd:restriction base="dms:Unknown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3e90b3b2-ab7e-487f-af9b-2cdacac95417" elementFormDefault="qualified">
    <xsd:import namespace="http://schemas.microsoft.com/office/2006/documentManagement/types"/>
    <xsd:import namespace="http://schemas.microsoft.com/office/infopath/2007/PartnerControls"/>
    <xsd:element name="Titel_DE" ma:index="10" nillable="true" ma:displayName="Titel_DE" ma:internalName="Titel_DE">
      <xsd:simpleType>
        <xsd:restriction base="dms:Text">
          <xsd:maxLength value="255"/>
        </xsd:restriction>
      </xsd:simpleType>
    </xsd:element>
    <xsd:element name="Titel_RM" ma:index="11" nillable="true" ma:displayName="Titel_RM" ma:internalName="Titel_RM">
      <xsd:simpleType>
        <xsd:restriction base="dms:Text">
          <xsd:maxLength value="255"/>
        </xsd:restriction>
      </xsd:simpleType>
    </xsd:element>
    <xsd:element name="Titel_IT" ma:index="12" nillable="true" ma:displayName="Titel_IT" ma:internalName="Titel_IT">
      <xsd:simpleType>
        <xsd:restriction base="dms:Text">
          <xsd:maxLength value="255"/>
        </xsd:restriction>
      </xsd:simpleType>
    </xsd:element>
    <xsd:element name="Kategorie" ma:index="13" nillable="true" ma:displayName="Kategorie" ma:internalName="Kategorie">
      <xsd:simpleType>
        <xsd:restriction base="dms:Text">
          <xsd:maxLength value="255"/>
        </xsd:restriction>
      </xsd:simpleType>
    </xsd:element>
    <xsd:element name="Benutzerdefinierte_x0020_ID" ma:index="14" nillable="true" ma:displayName="Benutzerdefinierte ID" ma:internalName="Benutzerdefinierte_x0020_ID" ma:percentage="FALSE">
      <xsd:simpleType>
        <xsd:restriction base="dms:Number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Inhaltstyp"/>
        <xsd:element ref="dc:title" minOccurs="0" maxOccurs="1" ma:index="4" ma:displayName="Titel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Titel_DE xmlns="3e90b3b2-ab7e-487f-af9b-2cdacac95417" xsi:nil="true"/>
    <Benutzerdefinierte_x0020_ID xmlns="3e90b3b2-ab7e-487f-af9b-2cdacac95417" xsi:nil="true"/>
    <Titel_IT xmlns="3e90b3b2-ab7e-487f-af9b-2cdacac95417" xsi:nil="true"/>
    <Titel_RM xmlns="3e90b3b2-ab7e-487f-af9b-2cdacac95417" xsi:nil="true"/>
    <PublishingExpirationDate xmlns="http://schemas.microsoft.com/sharepoint/v3" xsi:nil="true"/>
    <Kategorie xmlns="3e90b3b2-ab7e-487f-af9b-2cdacac95417" xsi:nil="true"/>
    <PublishingStartDate xmlns="http://schemas.microsoft.com/sharepoint/v3" xsi:nil="true"/>
  </documentManagement>
</p:properties>
</file>

<file path=customXml/itemProps1.xml><?xml version="1.0" encoding="utf-8"?>
<ds:datastoreItem xmlns:ds="http://schemas.openxmlformats.org/officeDocument/2006/customXml" ds:itemID="{CA1F6848-8A58-44CC-8870-C21A6E859F4D}"/>
</file>

<file path=customXml/itemProps2.xml><?xml version="1.0" encoding="utf-8"?>
<ds:datastoreItem xmlns:ds="http://schemas.openxmlformats.org/officeDocument/2006/customXml" ds:itemID="{B0A3A993-FDD3-4980-888F-44907F9EFB9E}"/>
</file>

<file path=customXml/itemProps3.xml><?xml version="1.0" encoding="utf-8"?>
<ds:datastoreItem xmlns:ds="http://schemas.openxmlformats.org/officeDocument/2006/customXml" ds:itemID="{C9FC4AB3-2672-47EF-8B06-A43E89FD9D9C}"/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4" baseType="variant">
      <vt:variant>
        <vt:lpstr>Arbeitsblätter</vt:lpstr>
      </vt:variant>
      <vt:variant>
        <vt:i4>2</vt:i4>
      </vt:variant>
      <vt:variant>
        <vt:lpstr>Benannte Bereiche</vt:lpstr>
      </vt:variant>
      <vt:variant>
        <vt:i4>1</vt:i4>
      </vt:variant>
    </vt:vector>
  </HeadingPairs>
  <TitlesOfParts>
    <vt:vector size="3" baseType="lpstr">
      <vt:lpstr>2023p</vt:lpstr>
      <vt:lpstr>Uebersetzungen</vt:lpstr>
      <vt:lpstr>'2023p'!Druckbereich</vt:lpstr>
    </vt:vector>
  </TitlesOfParts>
  <Company>Kantonale Verwaltung Graubünden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Ständige Wohnbevölkerung nach Eckwerten</dc:title>
  <dc:creator>Luzius.Stricker@awt.gr.ch</dc:creator>
  <cp:lastModifiedBy>Stricker Luzius</cp:lastModifiedBy>
  <dcterms:created xsi:type="dcterms:W3CDTF">2016-08-08T08:05:48Z</dcterms:created>
  <dcterms:modified xsi:type="dcterms:W3CDTF">2024-03-27T16:32:27Z</dcterms:modified>
  <cp:category>STATPOP</cp:category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0x0101004DB4AF62A7616B4EAE4BBA59A35239F2</vt:lpwstr>
  </property>
</Properties>
</file>