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p\"/>
    </mc:Choice>
  </mc:AlternateContent>
  <workbookProtection lockStructure="1"/>
  <bookViews>
    <workbookView xWindow="14505" yWindow="-15" windowWidth="14310" windowHeight="14700"/>
  </bookViews>
  <sheets>
    <sheet name="2024p" sheetId="5" r:id="rId1"/>
    <sheet name="Uebersetzungen" sheetId="6" state="hidden" r:id="rId2"/>
  </sheets>
  <definedNames>
    <definedName name="_xlnm.Print_Area" localSheetId="0">'2024p'!$A$1:$K$146</definedName>
  </definedNames>
  <calcPr calcId="162913"/>
</workbook>
</file>

<file path=xl/calcChain.xml><?xml version="1.0" encoding="utf-8"?>
<calcChain xmlns="http://schemas.openxmlformats.org/spreadsheetml/2006/main">
  <c r="A143" i="5" l="1"/>
  <c r="H13" i="5" l="1"/>
  <c r="E13" i="5"/>
  <c r="J14" i="5"/>
  <c r="I14" i="5"/>
  <c r="H14" i="5"/>
  <c r="G14" i="5"/>
  <c r="F14" i="5"/>
  <c r="E14" i="5"/>
  <c r="D14" i="5"/>
  <c r="C14" i="5"/>
  <c r="B14" i="5"/>
  <c r="B13" i="5"/>
  <c r="A109" i="5" l="1"/>
  <c r="A93" i="5"/>
  <c r="A81" i="5"/>
  <c r="A76" i="5"/>
  <c r="A63" i="5"/>
  <c r="A50" i="5"/>
  <c r="A41" i="5"/>
  <c r="A33" i="5"/>
  <c r="A27" i="5"/>
  <c r="A24" i="5"/>
  <c r="A17" i="5"/>
  <c r="A16" i="5"/>
  <c r="A146" i="5"/>
  <c r="A145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9" i="5"/>
  <c r="A10" i="5"/>
  <c r="A7" i="5"/>
</calcChain>
</file>

<file path=xl/sharedStrings.xml><?xml version="1.0" encoding="utf-8"?>
<sst xmlns="http://schemas.openxmlformats.org/spreadsheetml/2006/main" count="213" uniqueCount="206">
  <si>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</si>
  <si>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</si>
  <si>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</si>
  <si>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</si>
  <si>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</si>
  <si>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</si>
  <si>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</si>
  <si>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</si>
  <si>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</si>
  <si>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</si>
  <si>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</si>
  <si>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</si>
  <si>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</si>
  <si>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</si>
  <si>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</si>
  <si>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</si>
  <si>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</si>
  <si>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</si>
  <si>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</si>
  <si>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</si>
  <si>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</si>
  <si>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</si>
  <si>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</si>
  <si>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</si>
  <si>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</si>
  <si>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</si>
  <si>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</si>
  <si>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</si>
  <si>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</si>
  <si>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</si>
  <si>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</si>
  <si>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</si>
  <si>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</si>
  <si>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</si>
  <si>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</si>
  <si>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</si>
  <si>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</si>
  <si>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</si>
  <si>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</si>
  <si>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</si>
  <si>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</si>
  <si>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</si>
  <si>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</si>
  <si>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</si>
  <si>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</si>
  <si>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</si>
  <si>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</si>
  <si>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</si>
  <si>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</si>
  <si>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</si>
  <si>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</si>
  <si>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</si>
  <si>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</si>
  <si>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</si>
  <si>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</si>
  <si>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</si>
  <si>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</si>
  <si>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</si>
  <si>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</si>
  <si>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</si>
  <si>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</si>
  <si>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</si>
  <si>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</si>
  <si>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</si>
  <si>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</si>
  <si>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</si>
  <si>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</si>
  <si>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</si>
  <si>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</si>
  <si>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</si>
  <si>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</si>
  <si>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</si>
  <si>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</si>
  <si>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</si>
  <si>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</si>
  <si>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</si>
  <si>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</si>
  <si>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</si>
  <si>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</si>
  <si>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</si>
  <si>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</si>
  <si>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</si>
  <si>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</si>
  <si>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</si>
  <si>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</si>
  <si>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</si>
  <si>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</si>
  <si>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</si>
  <si>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</si>
  <si>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</si>
  <si>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</si>
  <si>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</si>
  <si>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</si>
  <si>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</si>
  <si>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</si>
  <si>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</si>
  <si>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</si>
  <si>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</si>
  <si>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</si>
  <si>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</si>
  <si>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</si>
  <si>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</si>
  <si>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</si>
  <si>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</si>
  <si>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</si>
  <si>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</si>
  <si>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</si>
  <si>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</si>
  <si>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</si>
  <si>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</si>
  <si>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</si>
  <si>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</si>
  <si>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</si>
  <si>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</si>
  <si>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</si>
  <si>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</si>
  <si>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</si>
  <si>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</si>
  <si>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</si>
  <si>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</si>
  <si>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</si>
  <si>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</si>
  <si>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</si>
  <si>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</si>
  <si>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</si>
  <si>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</si>
  <si>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</si>
  <si>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</si>
  <si>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</si>
  <si>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</si>
  <si>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</si>
  <si>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</si>
  <si>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</si>
  <si>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</si>
  <si>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</si>
  <si>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</si>
  <si>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</si>
  <si>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</si>
  <si>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</si>
  <si>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</si>
  <si>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</si>
  <si>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</si>
  <si>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</si>
  <si>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</si>
  <si>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</si>
  <si>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</si>
  <si>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</si>
  <si>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</si>
  <si>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</si>
  <si>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</si>
  <si>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</si>
  <si>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</si>
  <si>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</si>
  <si>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</si>
  <si>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</si>
  <si>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</si>
  <si>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</si>
  <si>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</si>
  <si>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</si>
  <si>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</si>
  <si>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</si>
  <si>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</si>
  <si>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</si>
  <si>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</si>
  <si>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</si>
  <si>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</si>
  <si>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</si>
  <si>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</si>
  <si>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</si>
  <si>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</si>
  <si>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</si>
  <si>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</si>
  <si>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</si>
  <si>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Totale</t>
  </si>
  <si>
    <t>Svizzeri</t>
  </si>
  <si>
    <t>Schweizer/innen</t>
  </si>
  <si>
    <t>Alterskategorien</t>
  </si>
  <si>
    <t>Mann</t>
  </si>
  <si>
    <t>Frau</t>
  </si>
  <si>
    <t>&lt;SpaltenTitel_1.1&gt;</t>
  </si>
  <si>
    <t>&lt;SpaltenTitel_1.2&gt;</t>
  </si>
  <si>
    <t>&lt;SpaltenTitel_1.3&gt;</t>
  </si>
  <si>
    <t>Svizzer/a</t>
  </si>
  <si>
    <t>Categorias da vegliadetgna</t>
  </si>
  <si>
    <t>Categorie di età</t>
  </si>
  <si>
    <t>Uomo</t>
  </si>
  <si>
    <t>Donna</t>
  </si>
  <si>
    <t>um</t>
  </si>
  <si>
    <t>duonna</t>
  </si>
  <si>
    <t>Popolazione residente permanente per categoria di nazionalità e sesso, dati provisori</t>
  </si>
  <si>
    <t>Populaziun residenta permanenta tenor categoria da naziunalitad e schlattaina, datas provisoricas</t>
  </si>
  <si>
    <t>Ständige Wohnbevölkerung nach Staatsangehörigkeitskategorie und Geschlecht, provisorische Daten</t>
  </si>
  <si>
    <t>(Gemeindestand 2024: 101 Gemeinden)</t>
  </si>
  <si>
    <t>(stadi communal 2024: 101 vischnancas)</t>
  </si>
  <si>
    <t>(stato dei comuni 2024: 101 comuni)</t>
  </si>
  <si>
    <t>Ausländer/innen (*)</t>
  </si>
  <si>
    <t>Ester/a (*)</t>
  </si>
  <si>
    <t>Stranieri (*)</t>
  </si>
  <si>
    <t>&lt;Legende_1&gt;</t>
  </si>
  <si>
    <t>(*) Inkl. Staatenlos und ohne Angabe</t>
  </si>
  <si>
    <t>(*) Incl. senza nazionalità e non specificati</t>
  </si>
  <si>
    <t>(*) Incl. senza naziunalitad e senza indicaziun</t>
  </si>
  <si>
    <t>31.12.2024p</t>
  </si>
  <si>
    <t>Letztmals aktualisiert am: 03.04.2025</t>
  </si>
  <si>
    <t>Ultima actualisaziun: 03.04.2025</t>
  </si>
  <si>
    <t>Ulimo aggiornamento: 03.04.2025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</si>
</sst>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11" xfId="0" applyFill="1" applyBorder="1"/>
    <xf numFmtId="0" fontId="0" fillId="2" borderId="12" xfId="0" applyFill="1" applyBorder="1"/>
    <xf numFmtId="0" fontId="7" fillId="3" borderId="8" xfId="0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0" fontId="6" fillId="2" borderId="0" xfId="0" applyFont="1" applyFill="1" applyBorder="1"/>
    <xf numFmtId="3" fontId="6" fillId="2" borderId="17" xfId="0" applyNumberFormat="1" applyFont="1" applyFill="1" applyBorder="1"/>
    <xf numFmtId="0" fontId="6" fillId="2" borderId="17" xfId="0" applyFont="1" applyFill="1" applyBorder="1"/>
    <xf numFmtId="0" fontId="6" fillId="2" borderId="3" xfId="0" applyFont="1" applyFill="1" applyBorder="1"/>
    <xf numFmtId="3" fontId="7" fillId="3" borderId="17" xfId="0" applyNumberFormat="1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0" fillId="2" borderId="14" xfId="0" applyNumberFormat="1" applyFill="1" applyBorder="1"/>
    <xf numFmtId="3" fontId="0" fillId="2" borderId="15" xfId="0" applyNumberFormat="1" applyFill="1" applyBorder="1"/>
    <xf numFmtId="3" fontId="7" fillId="3" borderId="19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20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6" fillId="2" borderId="18" xfId="0" applyNumberFormat="1" applyFont="1" applyFill="1" applyBorder="1"/>
    <xf numFmtId="3" fontId="6" fillId="2" borderId="1" xfId="0" applyNumberFormat="1" applyFont="1" applyFill="1" applyBorder="1"/>
    <xf numFmtId="3" fontId="6" fillId="2" borderId="21" xfId="0" applyNumberFormat="1" applyFont="1" applyFill="1" applyBorder="1"/>
    <xf numFmtId="0" fontId="7" fillId="3" borderId="11" xfId="0" applyFont="1" applyFill="1" applyBorder="1"/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right"/>
    </xf>
    <xf numFmtId="0" fontId="6" fillId="2" borderId="18" xfId="0" applyFont="1" applyFill="1" applyBorder="1"/>
    <xf numFmtId="3" fontId="6" fillId="2" borderId="24" xfId="0" applyNumberFormat="1" applyFont="1" applyFill="1" applyBorder="1"/>
    <xf numFmtId="0" fontId="11" fillId="0" borderId="0" xfId="0" applyFont="1" applyBorder="1" applyAlignment="1">
      <alignment horizontal="left" vertical="top" wrapText="1"/>
    </xf>
    <xf numFmtId="0" fontId="15" fillId="2" borderId="16" xfId="0" applyFont="1" applyFill="1" applyBorder="1" applyAlignment="1">
      <alignment horizontal="right"/>
    </xf>
    <xf numFmtId="3" fontId="0" fillId="2" borderId="16" xfId="0" applyNumberFormat="1" applyFill="1" applyBorder="1"/>
    <xf numFmtId="3" fontId="6" fillId="2" borderId="4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</cellXfs>
  <cellStyles count="4">
    <cellStyle name="Komma" xfId="2" builtinId="3"/>
    <cellStyle name="Standard" xfId="0" builtinId="0"/>
    <cellStyle name="Standard 2" xfId="3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6"/>
  <sheetViews>
    <sheetView tabSelected="1" zoomScaleNormal="100" workbookViewId="0"/>
  </sheetViews>
  <sheetFormatPr baseColWidth="10" defaultRowHeight="12.75" x14ac:dyDescent="0.2"/>
  <cols>
    <col min="1" max="1" width="33.5703125" style="10" customWidth="1"/>
    <col min="2" max="8" width="18" style="10" customWidth="1"/>
    <col min="9" max="9" width="18" style="23" customWidth="1"/>
    <col min="10" max="10" width="18" style="10" customWidth="1"/>
    <col min="11" max="16384" width="11.42578125" style="10"/>
  </cols>
  <sheetData>
    <row r="1" spans="1:10" s="1" customFormat="1" x14ac:dyDescent="0.2">
      <c r="I1" s="2"/>
    </row>
    <row r="2" spans="1:10" s="1" customFormat="1" ht="15.75" x14ac:dyDescent="0.25">
      <c r="B2" s="13"/>
      <c r="C2" s="14"/>
      <c r="D2" s="14"/>
      <c r="E2" s="14"/>
      <c r="F2" s="14"/>
      <c r="G2" s="14"/>
      <c r="H2" s="14"/>
      <c r="I2" s="22"/>
    </row>
    <row r="3" spans="1:10" s="1" customFormat="1" ht="15.75" x14ac:dyDescent="0.25">
      <c r="B3" s="13"/>
      <c r="C3" s="14"/>
      <c r="D3" s="14"/>
      <c r="E3" s="14"/>
      <c r="F3" s="14"/>
      <c r="G3" s="14"/>
      <c r="H3" s="14"/>
      <c r="I3" s="22"/>
    </row>
    <row r="4" spans="1:10" s="1" customFormat="1" ht="15.75" x14ac:dyDescent="0.25">
      <c r="B4" s="13"/>
      <c r="C4" s="14"/>
      <c r="D4" s="14"/>
      <c r="E4" s="14"/>
      <c r="F4" s="14"/>
      <c r="G4" s="14"/>
      <c r="H4" s="14"/>
      <c r="I4" s="22"/>
    </row>
    <row r="5" spans="1:10" s="2" customFormat="1" x14ac:dyDescent="0.2"/>
    <row r="6" spans="1:10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s="2" customFormat="1" ht="15.75" customHeight="1" x14ac:dyDescent="0.2">
      <c r="A7" s="77" t="str">
        <f>VLOOKUP("&lt;Fachbereich&gt;",Uebersetzungen!$B$3:$E$105,Uebersetzungen!$B$2+1,FALSE)</f>
        <v>Daten &amp; Statistik</v>
      </c>
      <c r="B7" s="77"/>
      <c r="C7" s="77"/>
      <c r="D7" s="77"/>
      <c r="E7" s="3"/>
      <c r="F7" s="3"/>
      <c r="G7" s="3"/>
      <c r="H7" s="3"/>
      <c r="I7" s="3"/>
    </row>
    <row r="8" spans="1:10" s="2" customFormat="1" ht="15.75" customHeight="1" x14ac:dyDescent="0.2">
      <c r="B8" s="21"/>
      <c r="C8" s="21"/>
      <c r="D8" s="21"/>
      <c r="E8" s="3"/>
      <c r="F8" s="3"/>
      <c r="G8" s="3"/>
      <c r="H8" s="3"/>
      <c r="I8" s="3"/>
    </row>
    <row r="9" spans="1:10" s="2" customFormat="1" ht="15.75" customHeight="1" x14ac:dyDescent="0.25">
      <c r="A9" s="78" t="str">
        <f>VLOOKUP("&lt;Titel&gt;",Uebersetzungen!$B$3:$E$37,Uebersetzungen!$B$2+1,FALSE)</f>
        <v>Ständige Wohnbevölkerung nach Staatsangehörigkeitskategorie und Geschlecht, provisorische Daten</v>
      </c>
      <c r="B9" s="79"/>
      <c r="C9" s="79"/>
      <c r="D9" s="79"/>
      <c r="E9" s="79"/>
      <c r="F9" s="79"/>
      <c r="G9" s="79"/>
      <c r="H9" s="79"/>
    </row>
    <row r="10" spans="1:10" s="5" customFormat="1" x14ac:dyDescent="0.2">
      <c r="A10" s="38" t="str">
        <f>VLOOKUP("&lt;UTitel&gt;",Uebersetzungen!$B$3:$E$105,Uebersetzungen!$B$2+1,FALSE)</f>
        <v>(Gemeindestand 2024: 101 Gemeinden)</v>
      </c>
      <c r="B10" s="39"/>
      <c r="C10" s="40"/>
      <c r="D10" s="40"/>
      <c r="E10" s="40"/>
      <c r="F10" s="41"/>
      <c r="G10" s="41"/>
    </row>
    <row r="11" spans="1:10" s="5" customFormat="1" ht="13.5" thickBot="1" x14ac:dyDescent="0.25">
      <c r="A11" s="38"/>
      <c r="B11" s="39"/>
      <c r="C11" s="40"/>
      <c r="D11" s="40"/>
      <c r="E11" s="40"/>
      <c r="F11" s="41"/>
      <c r="G11" s="41"/>
    </row>
    <row r="12" spans="1:10" s="4" customFormat="1" ht="24" customHeight="1" thickBot="1" x14ac:dyDescent="0.25">
      <c r="B12" s="80" t="s">
        <v>202</v>
      </c>
      <c r="C12" s="81"/>
      <c r="D12" s="81"/>
      <c r="E12" s="81"/>
      <c r="F12" s="81"/>
      <c r="G12" s="81"/>
      <c r="H12" s="81"/>
      <c r="I12" s="81"/>
      <c r="J12" s="82"/>
    </row>
    <row r="13" spans="1:10" s="44" customFormat="1" ht="17.25" customHeight="1" x14ac:dyDescent="0.2">
      <c r="A13" s="43"/>
      <c r="B13" s="69" t="str">
        <f>VLOOKUP("&lt;SpaltenTitel_1&gt;",Uebersetzungen!$B$3:$E$35,Uebersetzungen!$B$2+1,FALSE)</f>
        <v>Total</v>
      </c>
      <c r="C13" s="47"/>
      <c r="D13" s="48"/>
      <c r="E13" s="46" t="str">
        <f>VLOOKUP("&lt;SpaltenTitel_2&gt;",Uebersetzungen!$B$3:$E$35,Uebersetzungen!$B$2+1,FALSE)</f>
        <v>Schweizer/innen</v>
      </c>
      <c r="F13" s="47"/>
      <c r="G13" s="48"/>
      <c r="H13" s="46" t="str">
        <f>VLOOKUP("&lt;SpaltenTitel_3&gt;",Uebersetzungen!$B$3:$E$35,Uebersetzungen!$B$2+1,FALSE)</f>
        <v>Ausländer/innen (*)</v>
      </c>
      <c r="I13" s="47"/>
      <c r="J13" s="49"/>
    </row>
    <row r="14" spans="1:10" s="44" customFormat="1" ht="17.25" customHeight="1" x14ac:dyDescent="0.2">
      <c r="A14" s="45"/>
      <c r="B14" s="70" t="str">
        <f>VLOOKUP("&lt;SpaltenTitel_1.1&gt;",Uebersetzungen!$B$3:$E$35,Uebersetzungen!$B$2+1,FALSE)</f>
        <v>Total</v>
      </c>
      <c r="C14" s="50" t="str">
        <f>VLOOKUP("&lt;SpaltenTitel_1.2&gt;",Uebersetzungen!$B$3:$E$35,Uebersetzungen!$B$2+1,FALSE)</f>
        <v>Mann</v>
      </c>
      <c r="D14" s="51" t="str">
        <f>VLOOKUP("&lt;SpaltenTitel_1.3&gt;",Uebersetzungen!$B$3:$E$74,Uebersetzungen!$B$2+1,FALSE)</f>
        <v>Frau</v>
      </c>
      <c r="E14" s="70" t="str">
        <f>VLOOKUP("&lt;SpaltenTitel_1.1&gt;",Uebersetzungen!$B$3:$E$35,Uebersetzungen!$B$2+1,FALSE)</f>
        <v>Total</v>
      </c>
      <c r="F14" s="50" t="str">
        <f>VLOOKUP("&lt;SpaltenTitel_1.2&gt;",Uebersetzungen!$B$3:$E$35,Uebersetzungen!$B$2+1,FALSE)</f>
        <v>Mann</v>
      </c>
      <c r="G14" s="51" t="str">
        <f>VLOOKUP("&lt;SpaltenTitel_1.3&gt;",Uebersetzungen!$B$3:$E$74,Uebersetzungen!$B$2+1,FALSE)</f>
        <v>Frau</v>
      </c>
      <c r="H14" s="70" t="str">
        <f>VLOOKUP("&lt;SpaltenTitel_1.1&gt;",Uebersetzungen!$B$3:$E$35,Uebersetzungen!$B$2+1,FALSE)</f>
        <v>Total</v>
      </c>
      <c r="I14" s="50" t="str">
        <f>VLOOKUP("&lt;SpaltenTitel_1.2&gt;",Uebersetzungen!$B$3:$E$35,Uebersetzungen!$B$2+1,FALSE)</f>
        <v>Mann</v>
      </c>
      <c r="J14" s="74" t="str">
        <f>VLOOKUP("&lt;SpaltenTitel_1.3&gt;",Uebersetzungen!$B$3:$E$74,Uebersetzungen!$B$2+1,FALSE)</f>
        <v>Frau</v>
      </c>
    </row>
    <row r="15" spans="1:10" x14ac:dyDescent="0.2">
      <c r="A15" s="15"/>
      <c r="B15" s="71"/>
      <c r="C15" s="52"/>
      <c r="D15" s="53"/>
      <c r="E15" s="19"/>
      <c r="F15" s="52"/>
      <c r="G15" s="54"/>
      <c r="H15" s="19"/>
      <c r="I15" s="52"/>
      <c r="J15" s="55"/>
    </row>
    <row r="16" spans="1:10" x14ac:dyDescent="0.2">
      <c r="A16" s="68" t="str">
        <f>VLOOKUP("&lt;Zeilentitel_1&gt;",Uebersetzungen!$B$3:$E$105,Uebersetzungen!$B$2+1,FALSE)</f>
        <v>GRAUBÜNDEN</v>
      </c>
      <c r="B16" s="57">
        <v>206111</v>
      </c>
      <c r="C16" s="8">
        <v>103786</v>
      </c>
      <c r="D16" s="56">
        <v>102325</v>
      </c>
      <c r="E16" s="8">
        <v>162753</v>
      </c>
      <c r="F16" s="8">
        <v>80141</v>
      </c>
      <c r="G16" s="56">
        <v>82612</v>
      </c>
      <c r="H16" s="8">
        <v>43358</v>
      </c>
      <c r="I16" s="8">
        <v>23645</v>
      </c>
      <c r="J16" s="11">
        <v>19713</v>
      </c>
    </row>
    <row r="17" spans="1:10" x14ac:dyDescent="0.2">
      <c r="A17" s="6" t="str">
        <f>VLOOKUP("&lt;Zeilentitel_2&gt;",Uebersetzungen!$B$3:$E$105,Uebersetzungen!$B$2+1,FALSE)</f>
        <v>Region Albula</v>
      </c>
      <c r="B17" s="9">
        <v>8170</v>
      </c>
      <c r="C17" s="9">
        <v>4179</v>
      </c>
      <c r="D17" s="58">
        <v>3991</v>
      </c>
      <c r="E17" s="9">
        <v>6615</v>
      </c>
      <c r="F17" s="9">
        <v>3283</v>
      </c>
      <c r="G17" s="58">
        <v>3332</v>
      </c>
      <c r="H17" s="9">
        <v>1555</v>
      </c>
      <c r="I17" s="9">
        <v>896</v>
      </c>
      <c r="J17" s="12">
        <v>659</v>
      </c>
    </row>
    <row r="18" spans="1:10" x14ac:dyDescent="0.2">
      <c r="A18" s="7" t="s">
        <v>1</v>
      </c>
      <c r="B18" s="19">
        <v>2731</v>
      </c>
      <c r="C18" s="19">
        <v>1403</v>
      </c>
      <c r="D18" s="53">
        <v>1328</v>
      </c>
      <c r="E18" s="19">
        <v>2131</v>
      </c>
      <c r="F18" s="19">
        <v>1055</v>
      </c>
      <c r="G18" s="53">
        <v>1076</v>
      </c>
      <c r="H18" s="19">
        <v>600</v>
      </c>
      <c r="I18" s="19">
        <v>348</v>
      </c>
      <c r="J18" s="20">
        <v>252</v>
      </c>
    </row>
    <row r="19" spans="1:10" x14ac:dyDescent="0.2">
      <c r="A19" s="7" t="s">
        <v>2</v>
      </c>
      <c r="B19" s="19">
        <v>518</v>
      </c>
      <c r="C19" s="19">
        <v>260</v>
      </c>
      <c r="D19" s="53">
        <v>258</v>
      </c>
      <c r="E19" s="19">
        <v>446</v>
      </c>
      <c r="F19" s="19">
        <v>219</v>
      </c>
      <c r="G19" s="53">
        <v>227</v>
      </c>
      <c r="H19" s="19">
        <v>72</v>
      </c>
      <c r="I19" s="19">
        <v>41</v>
      </c>
      <c r="J19" s="20">
        <v>31</v>
      </c>
    </row>
    <row r="20" spans="1:10" x14ac:dyDescent="0.2">
      <c r="A20" s="7" t="s">
        <v>96</v>
      </c>
      <c r="B20" s="19">
        <v>205</v>
      </c>
      <c r="C20" s="19">
        <v>114</v>
      </c>
      <c r="D20" s="53">
        <v>91</v>
      </c>
      <c r="E20" s="19">
        <v>177</v>
      </c>
      <c r="F20" s="19">
        <v>96</v>
      </c>
      <c r="G20" s="53">
        <v>81</v>
      </c>
      <c r="H20" s="19">
        <v>28</v>
      </c>
      <c r="I20" s="19">
        <v>18</v>
      </c>
      <c r="J20" s="20">
        <v>10</v>
      </c>
    </row>
    <row r="21" spans="1:10" x14ac:dyDescent="0.2">
      <c r="A21" s="7" t="s">
        <v>3</v>
      </c>
      <c r="B21" s="19">
        <v>1353</v>
      </c>
      <c r="C21" s="19">
        <v>694</v>
      </c>
      <c r="D21" s="53">
        <v>659</v>
      </c>
      <c r="E21" s="19">
        <v>1105</v>
      </c>
      <c r="F21" s="19">
        <v>549</v>
      </c>
      <c r="G21" s="53">
        <v>556</v>
      </c>
      <c r="H21" s="19">
        <v>248</v>
      </c>
      <c r="I21" s="19">
        <v>145</v>
      </c>
      <c r="J21" s="20">
        <v>103</v>
      </c>
    </row>
    <row r="22" spans="1:10" x14ac:dyDescent="0.2">
      <c r="A22" s="7" t="s">
        <v>90</v>
      </c>
      <c r="B22" s="19">
        <v>2465</v>
      </c>
      <c r="C22" s="19">
        <v>1264</v>
      </c>
      <c r="D22" s="53">
        <v>1201</v>
      </c>
      <c r="E22" s="19">
        <v>2024</v>
      </c>
      <c r="F22" s="19">
        <v>1011</v>
      </c>
      <c r="G22" s="53">
        <v>1013</v>
      </c>
      <c r="H22" s="19">
        <v>441</v>
      </c>
      <c r="I22" s="19">
        <v>253</v>
      </c>
      <c r="J22" s="20">
        <v>188</v>
      </c>
    </row>
    <row r="23" spans="1:10" x14ac:dyDescent="0.2">
      <c r="A23" s="7" t="s">
        <v>93</v>
      </c>
      <c r="B23" s="19">
        <v>898</v>
      </c>
      <c r="C23" s="19">
        <v>444</v>
      </c>
      <c r="D23" s="53">
        <v>454</v>
      </c>
      <c r="E23" s="19">
        <v>732</v>
      </c>
      <c r="F23" s="19">
        <v>353</v>
      </c>
      <c r="G23" s="53">
        <v>379</v>
      </c>
      <c r="H23" s="19">
        <v>166</v>
      </c>
      <c r="I23" s="19">
        <v>91</v>
      </c>
      <c r="J23" s="20">
        <v>75</v>
      </c>
    </row>
    <row r="24" spans="1:10" x14ac:dyDescent="0.2">
      <c r="A24" s="6" t="str">
        <f>VLOOKUP("&lt;Zeilentitel_3&gt;",Uebersetzungen!$B$3:$E$105,Uebersetzungen!$B$2+1,FALSE)</f>
        <v>Region Bernina</v>
      </c>
      <c r="B24" s="9">
        <v>4604</v>
      </c>
      <c r="C24" s="9">
        <v>2318</v>
      </c>
      <c r="D24" s="58">
        <v>2286</v>
      </c>
      <c r="E24" s="9">
        <v>4037</v>
      </c>
      <c r="F24" s="9">
        <v>1988</v>
      </c>
      <c r="G24" s="58">
        <v>2049</v>
      </c>
      <c r="H24" s="9">
        <v>567</v>
      </c>
      <c r="I24" s="9">
        <v>330</v>
      </c>
      <c r="J24" s="12">
        <v>237</v>
      </c>
    </row>
    <row r="25" spans="1:10" x14ac:dyDescent="0.2">
      <c r="A25" s="7" t="s">
        <v>4</v>
      </c>
      <c r="B25" s="19">
        <v>1099</v>
      </c>
      <c r="C25" s="19">
        <v>579</v>
      </c>
      <c r="D25" s="53">
        <v>520</v>
      </c>
      <c r="E25" s="19">
        <v>915</v>
      </c>
      <c r="F25" s="19">
        <v>452</v>
      </c>
      <c r="G25" s="53">
        <v>463</v>
      </c>
      <c r="H25" s="19">
        <v>184</v>
      </c>
      <c r="I25" s="19">
        <v>127</v>
      </c>
      <c r="J25" s="20">
        <v>57</v>
      </c>
    </row>
    <row r="26" spans="1:10" x14ac:dyDescent="0.2">
      <c r="A26" s="7" t="s">
        <v>5</v>
      </c>
      <c r="B26" s="19">
        <v>3505</v>
      </c>
      <c r="C26" s="19">
        <v>1739</v>
      </c>
      <c r="D26" s="53">
        <v>1766</v>
      </c>
      <c r="E26" s="19">
        <v>3122</v>
      </c>
      <c r="F26" s="19">
        <v>1536</v>
      </c>
      <c r="G26" s="53">
        <v>1586</v>
      </c>
      <c r="H26" s="19">
        <v>383</v>
      </c>
      <c r="I26" s="19">
        <v>203</v>
      </c>
      <c r="J26" s="20">
        <v>180</v>
      </c>
    </row>
    <row r="27" spans="1:10" x14ac:dyDescent="0.2">
      <c r="A27" s="6" t="str">
        <f>VLOOKUP("&lt;Zeilentitel_4&gt;",Uebersetzungen!$B$3:$E$105,Uebersetzungen!$B$2+1,FALSE)</f>
        <v>Region Engiadina Bassa/Val Müstair</v>
      </c>
      <c r="B27" s="9">
        <v>9120</v>
      </c>
      <c r="C27" s="9">
        <v>4566</v>
      </c>
      <c r="D27" s="58">
        <v>4554</v>
      </c>
      <c r="E27" s="9">
        <v>7375</v>
      </c>
      <c r="F27" s="9">
        <v>3672</v>
      </c>
      <c r="G27" s="58">
        <v>3703</v>
      </c>
      <c r="H27" s="9">
        <v>1745</v>
      </c>
      <c r="I27" s="9">
        <v>894</v>
      </c>
      <c r="J27" s="12">
        <v>851</v>
      </c>
    </row>
    <row r="28" spans="1:10" x14ac:dyDescent="0.2">
      <c r="A28" s="7" t="s">
        <v>38</v>
      </c>
      <c r="B28" s="19">
        <v>1592</v>
      </c>
      <c r="C28" s="19">
        <v>802</v>
      </c>
      <c r="D28" s="53">
        <v>790</v>
      </c>
      <c r="E28" s="19">
        <v>1247</v>
      </c>
      <c r="F28" s="19">
        <v>614</v>
      </c>
      <c r="G28" s="53">
        <v>633</v>
      </c>
      <c r="H28" s="19">
        <v>345</v>
      </c>
      <c r="I28" s="19">
        <v>188</v>
      </c>
      <c r="J28" s="20">
        <v>157</v>
      </c>
    </row>
    <row r="29" spans="1:10" x14ac:dyDescent="0.2">
      <c r="A29" s="7" t="s">
        <v>39</v>
      </c>
      <c r="B29" s="19">
        <v>750</v>
      </c>
      <c r="C29" s="19">
        <v>409</v>
      </c>
      <c r="D29" s="53">
        <v>341</v>
      </c>
      <c r="E29" s="19">
        <v>548</v>
      </c>
      <c r="F29" s="19">
        <v>313</v>
      </c>
      <c r="G29" s="53">
        <v>235</v>
      </c>
      <c r="H29" s="19">
        <v>202</v>
      </c>
      <c r="I29" s="19">
        <v>96</v>
      </c>
      <c r="J29" s="20">
        <v>106</v>
      </c>
    </row>
    <row r="30" spans="1:10" x14ac:dyDescent="0.2">
      <c r="A30" s="7" t="s">
        <v>40</v>
      </c>
      <c r="B30" s="19">
        <v>4547</v>
      </c>
      <c r="C30" s="19">
        <v>2252</v>
      </c>
      <c r="D30" s="53">
        <v>2295</v>
      </c>
      <c r="E30" s="19">
        <v>3565</v>
      </c>
      <c r="F30" s="19">
        <v>1752</v>
      </c>
      <c r="G30" s="53">
        <v>1813</v>
      </c>
      <c r="H30" s="19">
        <v>982</v>
      </c>
      <c r="I30" s="19">
        <v>500</v>
      </c>
      <c r="J30" s="20">
        <v>482</v>
      </c>
    </row>
    <row r="31" spans="1:10" x14ac:dyDescent="0.2">
      <c r="A31" s="7" t="s">
        <v>41</v>
      </c>
      <c r="B31" s="19">
        <v>801</v>
      </c>
      <c r="C31" s="19">
        <v>407</v>
      </c>
      <c r="D31" s="53">
        <v>394</v>
      </c>
      <c r="E31" s="19">
        <v>727</v>
      </c>
      <c r="F31" s="19">
        <v>365</v>
      </c>
      <c r="G31" s="53">
        <v>362</v>
      </c>
      <c r="H31" s="19">
        <v>74</v>
      </c>
      <c r="I31" s="19">
        <v>42</v>
      </c>
      <c r="J31" s="20">
        <v>32</v>
      </c>
    </row>
    <row r="32" spans="1:10" x14ac:dyDescent="0.2">
      <c r="A32" s="7" t="s">
        <v>60</v>
      </c>
      <c r="B32" s="19">
        <v>1430</v>
      </c>
      <c r="C32" s="19">
        <v>696</v>
      </c>
      <c r="D32" s="53">
        <v>734</v>
      </c>
      <c r="E32" s="19">
        <v>1288</v>
      </c>
      <c r="F32" s="19">
        <v>628</v>
      </c>
      <c r="G32" s="53">
        <v>660</v>
      </c>
      <c r="H32" s="19">
        <v>142</v>
      </c>
      <c r="I32" s="19">
        <v>68</v>
      </c>
      <c r="J32" s="20">
        <v>74</v>
      </c>
    </row>
    <row r="33" spans="1:10" x14ac:dyDescent="0.2">
      <c r="A33" s="6" t="str">
        <f>VLOOKUP("&lt;Zeilentitel_5&gt;",Uebersetzungen!$B$3:$E$105,Uebersetzungen!$B$2+1,FALSE)</f>
        <v>Region Imboden</v>
      </c>
      <c r="B33" s="9">
        <v>22131</v>
      </c>
      <c r="C33" s="9">
        <v>11144</v>
      </c>
      <c r="D33" s="58">
        <v>10987</v>
      </c>
      <c r="E33" s="9">
        <v>17573</v>
      </c>
      <c r="F33" s="9">
        <v>8610</v>
      </c>
      <c r="G33" s="58">
        <v>8963</v>
      </c>
      <c r="H33" s="9">
        <v>4558</v>
      </c>
      <c r="I33" s="9">
        <v>2534</v>
      </c>
      <c r="J33" s="12">
        <v>2024</v>
      </c>
    </row>
    <row r="34" spans="1:10" x14ac:dyDescent="0.2">
      <c r="A34" s="7" t="s">
        <v>31</v>
      </c>
      <c r="B34" s="19">
        <v>3565</v>
      </c>
      <c r="C34" s="19">
        <v>1777</v>
      </c>
      <c r="D34" s="53">
        <v>1788</v>
      </c>
      <c r="E34" s="19">
        <v>3041</v>
      </c>
      <c r="F34" s="19">
        <v>1474</v>
      </c>
      <c r="G34" s="53">
        <v>1567</v>
      </c>
      <c r="H34" s="19">
        <v>524</v>
      </c>
      <c r="I34" s="19">
        <v>303</v>
      </c>
      <c r="J34" s="20">
        <v>221</v>
      </c>
    </row>
    <row r="35" spans="1:10" x14ac:dyDescent="0.2">
      <c r="A35" s="7" t="s">
        <v>32</v>
      </c>
      <c r="B35" s="19">
        <v>8390</v>
      </c>
      <c r="C35" s="19">
        <v>4234</v>
      </c>
      <c r="D35" s="53">
        <v>4156</v>
      </c>
      <c r="E35" s="19">
        <v>6189</v>
      </c>
      <c r="F35" s="19">
        <v>3020</v>
      </c>
      <c r="G35" s="53">
        <v>3169</v>
      </c>
      <c r="H35" s="19">
        <v>2201</v>
      </c>
      <c r="I35" s="19">
        <v>1214</v>
      </c>
      <c r="J35" s="20">
        <v>987</v>
      </c>
    </row>
    <row r="36" spans="1:10" x14ac:dyDescent="0.2">
      <c r="A36" s="7" t="s">
        <v>33</v>
      </c>
      <c r="B36" s="19">
        <v>1612</v>
      </c>
      <c r="C36" s="19">
        <v>844</v>
      </c>
      <c r="D36" s="53">
        <v>768</v>
      </c>
      <c r="E36" s="19">
        <v>1270</v>
      </c>
      <c r="F36" s="19">
        <v>646</v>
      </c>
      <c r="G36" s="53">
        <v>624</v>
      </c>
      <c r="H36" s="19">
        <v>342</v>
      </c>
      <c r="I36" s="19">
        <v>198</v>
      </c>
      <c r="J36" s="20">
        <v>144</v>
      </c>
    </row>
    <row r="37" spans="1:10" x14ac:dyDescent="0.2">
      <c r="A37" s="7" t="s">
        <v>34</v>
      </c>
      <c r="B37" s="19">
        <v>2886</v>
      </c>
      <c r="C37" s="19">
        <v>1436</v>
      </c>
      <c r="D37" s="53">
        <v>1450</v>
      </c>
      <c r="E37" s="19">
        <v>2489</v>
      </c>
      <c r="F37" s="19">
        <v>1220</v>
      </c>
      <c r="G37" s="53">
        <v>1269</v>
      </c>
      <c r="H37" s="19">
        <v>397</v>
      </c>
      <c r="I37" s="19">
        <v>216</v>
      </c>
      <c r="J37" s="20">
        <v>181</v>
      </c>
    </row>
    <row r="38" spans="1:10" x14ac:dyDescent="0.2">
      <c r="A38" s="7" t="s">
        <v>35</v>
      </c>
      <c r="B38" s="19">
        <v>2900</v>
      </c>
      <c r="C38" s="19">
        <v>1459</v>
      </c>
      <c r="D38" s="53">
        <v>1441</v>
      </c>
      <c r="E38" s="19">
        <v>2190</v>
      </c>
      <c r="F38" s="19">
        <v>1063</v>
      </c>
      <c r="G38" s="53">
        <v>1127</v>
      </c>
      <c r="H38" s="19">
        <v>710</v>
      </c>
      <c r="I38" s="19">
        <v>396</v>
      </c>
      <c r="J38" s="20">
        <v>314</v>
      </c>
    </row>
    <row r="39" spans="1:10" x14ac:dyDescent="0.2">
      <c r="A39" s="7" t="s">
        <v>36</v>
      </c>
      <c r="B39" s="19">
        <v>1222</v>
      </c>
      <c r="C39" s="19">
        <v>618</v>
      </c>
      <c r="D39" s="53">
        <v>604</v>
      </c>
      <c r="E39" s="19">
        <v>1037</v>
      </c>
      <c r="F39" s="19">
        <v>517</v>
      </c>
      <c r="G39" s="53">
        <v>520</v>
      </c>
      <c r="H39" s="19">
        <v>185</v>
      </c>
      <c r="I39" s="19">
        <v>101</v>
      </c>
      <c r="J39" s="20">
        <v>84</v>
      </c>
    </row>
    <row r="40" spans="1:10" x14ac:dyDescent="0.2">
      <c r="A40" s="7" t="s">
        <v>37</v>
      </c>
      <c r="B40" s="19">
        <v>1556</v>
      </c>
      <c r="C40" s="19">
        <v>776</v>
      </c>
      <c r="D40" s="53">
        <v>780</v>
      </c>
      <c r="E40" s="19">
        <v>1357</v>
      </c>
      <c r="F40" s="19">
        <v>670</v>
      </c>
      <c r="G40" s="53">
        <v>687</v>
      </c>
      <c r="H40" s="19">
        <v>199</v>
      </c>
      <c r="I40" s="19">
        <v>106</v>
      </c>
      <c r="J40" s="20">
        <v>93</v>
      </c>
    </row>
    <row r="41" spans="1:10" x14ac:dyDescent="0.2">
      <c r="A41" s="6" t="str">
        <f>VLOOKUP("&lt;Zeilentitel_6&gt;",Uebersetzungen!$B$3:$E$105,Uebersetzungen!$B$2+1,FALSE)</f>
        <v>Region Landquart</v>
      </c>
      <c r="B41" s="9">
        <v>26673</v>
      </c>
      <c r="C41" s="9">
        <v>13409</v>
      </c>
      <c r="D41" s="58">
        <v>13264</v>
      </c>
      <c r="E41" s="9">
        <v>22231</v>
      </c>
      <c r="F41" s="9">
        <v>11005</v>
      </c>
      <c r="G41" s="58">
        <v>11226</v>
      </c>
      <c r="H41" s="9">
        <v>4442</v>
      </c>
      <c r="I41" s="9">
        <v>2404</v>
      </c>
      <c r="J41" s="12">
        <v>2038</v>
      </c>
    </row>
    <row r="42" spans="1:10" x14ac:dyDescent="0.2">
      <c r="A42" s="7" t="s">
        <v>71</v>
      </c>
      <c r="B42" s="19">
        <v>3424</v>
      </c>
      <c r="C42" s="19">
        <v>1742</v>
      </c>
      <c r="D42" s="53">
        <v>1682</v>
      </c>
      <c r="E42" s="19">
        <v>2970</v>
      </c>
      <c r="F42" s="19">
        <v>1480</v>
      </c>
      <c r="G42" s="53">
        <v>1490</v>
      </c>
      <c r="H42" s="19">
        <v>454</v>
      </c>
      <c r="I42" s="19">
        <v>262</v>
      </c>
      <c r="J42" s="20">
        <v>192</v>
      </c>
    </row>
    <row r="43" spans="1:10" x14ac:dyDescent="0.2">
      <c r="A43" s="7" t="s">
        <v>72</v>
      </c>
      <c r="B43" s="19">
        <v>2674</v>
      </c>
      <c r="C43" s="19">
        <v>1350</v>
      </c>
      <c r="D43" s="53">
        <v>1324</v>
      </c>
      <c r="E43" s="19">
        <v>2343</v>
      </c>
      <c r="F43" s="19">
        <v>1176</v>
      </c>
      <c r="G43" s="53">
        <v>1167</v>
      </c>
      <c r="H43" s="19">
        <v>331</v>
      </c>
      <c r="I43" s="19">
        <v>174</v>
      </c>
      <c r="J43" s="20">
        <v>157</v>
      </c>
    </row>
    <row r="44" spans="1:10" x14ac:dyDescent="0.2">
      <c r="A44" s="7" t="s">
        <v>73</v>
      </c>
      <c r="B44" s="19">
        <v>3691</v>
      </c>
      <c r="C44" s="19">
        <v>1841</v>
      </c>
      <c r="D44" s="53">
        <v>1850</v>
      </c>
      <c r="E44" s="19">
        <v>3086</v>
      </c>
      <c r="F44" s="19">
        <v>1507</v>
      </c>
      <c r="G44" s="53">
        <v>1579</v>
      </c>
      <c r="H44" s="19">
        <v>605</v>
      </c>
      <c r="I44" s="19">
        <v>334</v>
      </c>
      <c r="J44" s="20">
        <v>271</v>
      </c>
    </row>
    <row r="45" spans="1:10" x14ac:dyDescent="0.2">
      <c r="A45" s="7" t="s">
        <v>74</v>
      </c>
      <c r="B45" s="19">
        <v>880</v>
      </c>
      <c r="C45" s="19">
        <v>439</v>
      </c>
      <c r="D45" s="53">
        <v>441</v>
      </c>
      <c r="E45" s="19">
        <v>772</v>
      </c>
      <c r="F45" s="19">
        <v>377</v>
      </c>
      <c r="G45" s="53">
        <v>395</v>
      </c>
      <c r="H45" s="19">
        <v>108</v>
      </c>
      <c r="I45" s="19">
        <v>62</v>
      </c>
      <c r="J45" s="20">
        <v>46</v>
      </c>
    </row>
    <row r="46" spans="1:10" x14ac:dyDescent="0.2">
      <c r="A46" s="7" t="s">
        <v>75</v>
      </c>
      <c r="B46" s="19">
        <v>965</v>
      </c>
      <c r="C46" s="19">
        <v>493</v>
      </c>
      <c r="D46" s="53">
        <v>472</v>
      </c>
      <c r="E46" s="19">
        <v>853</v>
      </c>
      <c r="F46" s="19">
        <v>429</v>
      </c>
      <c r="G46" s="53">
        <v>424</v>
      </c>
      <c r="H46" s="19">
        <v>112</v>
      </c>
      <c r="I46" s="19">
        <v>64</v>
      </c>
      <c r="J46" s="20">
        <v>48</v>
      </c>
    </row>
    <row r="47" spans="1:10" x14ac:dyDescent="0.2">
      <c r="A47" s="7" t="s">
        <v>76</v>
      </c>
      <c r="B47" s="19">
        <v>3266</v>
      </c>
      <c r="C47" s="19">
        <v>1638</v>
      </c>
      <c r="D47" s="53">
        <v>1628</v>
      </c>
      <c r="E47" s="19">
        <v>2868</v>
      </c>
      <c r="F47" s="19">
        <v>1428</v>
      </c>
      <c r="G47" s="53">
        <v>1440</v>
      </c>
      <c r="H47" s="19">
        <v>398</v>
      </c>
      <c r="I47" s="19">
        <v>210</v>
      </c>
      <c r="J47" s="20">
        <v>188</v>
      </c>
    </row>
    <row r="48" spans="1:10" x14ac:dyDescent="0.2">
      <c r="A48" s="7" t="s">
        <v>77</v>
      </c>
      <c r="B48" s="19">
        <v>2529</v>
      </c>
      <c r="C48" s="19">
        <v>1246</v>
      </c>
      <c r="D48" s="53">
        <v>1283</v>
      </c>
      <c r="E48" s="19">
        <v>2309</v>
      </c>
      <c r="F48" s="19">
        <v>1139</v>
      </c>
      <c r="G48" s="53">
        <v>1170</v>
      </c>
      <c r="H48" s="19">
        <v>220</v>
      </c>
      <c r="I48" s="19">
        <v>107</v>
      </c>
      <c r="J48" s="20">
        <v>113</v>
      </c>
    </row>
    <row r="49" spans="1:10" x14ac:dyDescent="0.2">
      <c r="A49" s="7" t="s">
        <v>78</v>
      </c>
      <c r="B49" s="19">
        <v>9244</v>
      </c>
      <c r="C49" s="19">
        <v>4660</v>
      </c>
      <c r="D49" s="53">
        <v>4584</v>
      </c>
      <c r="E49" s="19">
        <v>7030</v>
      </c>
      <c r="F49" s="19">
        <v>3469</v>
      </c>
      <c r="G49" s="53">
        <v>3561</v>
      </c>
      <c r="H49" s="19">
        <v>2214</v>
      </c>
      <c r="I49" s="19">
        <v>1191</v>
      </c>
      <c r="J49" s="20">
        <v>1023</v>
      </c>
    </row>
    <row r="50" spans="1:10" x14ac:dyDescent="0.2">
      <c r="A50" s="6" t="str">
        <f>VLOOKUP("&lt;Zeilentitel_7&gt;",Uebersetzungen!$B$3:$E$105,Uebersetzungen!$B$2+1,FALSE)</f>
        <v>Region Maloja</v>
      </c>
      <c r="B50" s="9">
        <v>18307</v>
      </c>
      <c r="C50" s="9">
        <v>9191</v>
      </c>
      <c r="D50" s="58">
        <v>9116</v>
      </c>
      <c r="E50" s="9">
        <v>12567</v>
      </c>
      <c r="F50" s="9">
        <v>6130</v>
      </c>
      <c r="G50" s="58">
        <v>6437</v>
      </c>
      <c r="H50" s="9">
        <v>5740</v>
      </c>
      <c r="I50" s="9">
        <v>3061</v>
      </c>
      <c r="J50" s="12">
        <v>2679</v>
      </c>
    </row>
    <row r="51" spans="1:10" x14ac:dyDescent="0.2">
      <c r="A51" s="7" t="s">
        <v>42</v>
      </c>
      <c r="B51" s="19">
        <v>618</v>
      </c>
      <c r="C51" s="19">
        <v>294</v>
      </c>
      <c r="D51" s="53">
        <v>324</v>
      </c>
      <c r="E51" s="19">
        <v>523</v>
      </c>
      <c r="F51" s="19">
        <v>248</v>
      </c>
      <c r="G51" s="53">
        <v>275</v>
      </c>
      <c r="H51" s="19">
        <v>95</v>
      </c>
      <c r="I51" s="19">
        <v>46</v>
      </c>
      <c r="J51" s="20">
        <v>49</v>
      </c>
    </row>
    <row r="52" spans="1:10" x14ac:dyDescent="0.2">
      <c r="A52" s="7" t="s">
        <v>43</v>
      </c>
      <c r="B52" s="19">
        <v>1414</v>
      </c>
      <c r="C52" s="19">
        <v>717</v>
      </c>
      <c r="D52" s="53">
        <v>697</v>
      </c>
      <c r="E52" s="19">
        <v>1018</v>
      </c>
      <c r="F52" s="19">
        <v>509</v>
      </c>
      <c r="G52" s="53">
        <v>509</v>
      </c>
      <c r="H52" s="19">
        <v>396</v>
      </c>
      <c r="I52" s="19">
        <v>208</v>
      </c>
      <c r="J52" s="20">
        <v>188</v>
      </c>
    </row>
    <row r="53" spans="1:10" x14ac:dyDescent="0.2">
      <c r="A53" s="7" t="s">
        <v>44</v>
      </c>
      <c r="B53" s="19">
        <v>196</v>
      </c>
      <c r="C53" s="19">
        <v>101</v>
      </c>
      <c r="D53" s="53">
        <v>95</v>
      </c>
      <c r="E53" s="19">
        <v>151</v>
      </c>
      <c r="F53" s="19">
        <v>78</v>
      </c>
      <c r="G53" s="53">
        <v>73</v>
      </c>
      <c r="H53" s="19">
        <v>45</v>
      </c>
      <c r="I53" s="19">
        <v>23</v>
      </c>
      <c r="J53" s="20">
        <v>22</v>
      </c>
    </row>
    <row r="54" spans="1:10" x14ac:dyDescent="0.2">
      <c r="A54" s="7" t="s">
        <v>45</v>
      </c>
      <c r="B54" s="19">
        <v>2073</v>
      </c>
      <c r="C54" s="19">
        <v>1012</v>
      </c>
      <c r="D54" s="53">
        <v>1061</v>
      </c>
      <c r="E54" s="19">
        <v>1406</v>
      </c>
      <c r="F54" s="19">
        <v>663</v>
      </c>
      <c r="G54" s="53">
        <v>743</v>
      </c>
      <c r="H54" s="19">
        <v>667</v>
      </c>
      <c r="I54" s="19">
        <v>349</v>
      </c>
      <c r="J54" s="20">
        <v>318</v>
      </c>
    </row>
    <row r="55" spans="1:10" x14ac:dyDescent="0.2">
      <c r="A55" s="7" t="s">
        <v>95</v>
      </c>
      <c r="B55" s="19">
        <v>750</v>
      </c>
      <c r="C55" s="19">
        <v>375</v>
      </c>
      <c r="D55" s="53">
        <v>375</v>
      </c>
      <c r="E55" s="19">
        <v>570</v>
      </c>
      <c r="F55" s="19">
        <v>276</v>
      </c>
      <c r="G55" s="53">
        <v>294</v>
      </c>
      <c r="H55" s="19">
        <v>180</v>
      </c>
      <c r="I55" s="19">
        <v>99</v>
      </c>
      <c r="J55" s="20">
        <v>81</v>
      </c>
    </row>
    <row r="56" spans="1:10" x14ac:dyDescent="0.2">
      <c r="A56" s="7" t="s">
        <v>46</v>
      </c>
      <c r="B56" s="19">
        <v>2900</v>
      </c>
      <c r="C56" s="19">
        <v>1444</v>
      </c>
      <c r="D56" s="53">
        <v>1456</v>
      </c>
      <c r="E56" s="19">
        <v>2168</v>
      </c>
      <c r="F56" s="19">
        <v>1064</v>
      </c>
      <c r="G56" s="53">
        <v>1104</v>
      </c>
      <c r="H56" s="19">
        <v>732</v>
      </c>
      <c r="I56" s="19">
        <v>380</v>
      </c>
      <c r="J56" s="20">
        <v>352</v>
      </c>
    </row>
    <row r="57" spans="1:10" x14ac:dyDescent="0.2">
      <c r="A57" s="7" t="s">
        <v>97</v>
      </c>
      <c r="B57" s="19">
        <v>4996</v>
      </c>
      <c r="C57" s="19">
        <v>2518</v>
      </c>
      <c r="D57" s="53">
        <v>2478</v>
      </c>
      <c r="E57" s="19">
        <v>2791</v>
      </c>
      <c r="F57" s="19">
        <v>1354</v>
      </c>
      <c r="G57" s="53">
        <v>1437</v>
      </c>
      <c r="H57" s="19">
        <v>2205</v>
      </c>
      <c r="I57" s="19">
        <v>1164</v>
      </c>
      <c r="J57" s="20">
        <v>1041</v>
      </c>
    </row>
    <row r="58" spans="1:10" x14ac:dyDescent="0.2">
      <c r="A58" s="7" t="s">
        <v>47</v>
      </c>
      <c r="B58" s="19">
        <v>713</v>
      </c>
      <c r="C58" s="19">
        <v>375</v>
      </c>
      <c r="D58" s="53">
        <v>338</v>
      </c>
      <c r="E58" s="19">
        <v>575</v>
      </c>
      <c r="F58" s="19">
        <v>295</v>
      </c>
      <c r="G58" s="53">
        <v>280</v>
      </c>
      <c r="H58" s="19">
        <v>138</v>
      </c>
      <c r="I58" s="19">
        <v>80</v>
      </c>
      <c r="J58" s="20">
        <v>58</v>
      </c>
    </row>
    <row r="59" spans="1:10" x14ac:dyDescent="0.2">
      <c r="A59" s="7" t="s">
        <v>98</v>
      </c>
      <c r="B59" s="19">
        <v>708</v>
      </c>
      <c r="C59" s="19">
        <v>365</v>
      </c>
      <c r="D59" s="53">
        <v>343</v>
      </c>
      <c r="E59" s="19">
        <v>473</v>
      </c>
      <c r="F59" s="19">
        <v>243</v>
      </c>
      <c r="G59" s="53">
        <v>230</v>
      </c>
      <c r="H59" s="19">
        <v>235</v>
      </c>
      <c r="I59" s="19">
        <v>122</v>
      </c>
      <c r="J59" s="20">
        <v>113</v>
      </c>
    </row>
    <row r="60" spans="1:10" x14ac:dyDescent="0.2">
      <c r="A60" s="7" t="s">
        <v>48</v>
      </c>
      <c r="B60" s="19">
        <v>1124</v>
      </c>
      <c r="C60" s="19">
        <v>588</v>
      </c>
      <c r="D60" s="53">
        <v>536</v>
      </c>
      <c r="E60" s="19">
        <v>756</v>
      </c>
      <c r="F60" s="19">
        <v>372</v>
      </c>
      <c r="G60" s="53">
        <v>384</v>
      </c>
      <c r="H60" s="19">
        <v>368</v>
      </c>
      <c r="I60" s="19">
        <v>216</v>
      </c>
      <c r="J60" s="20">
        <v>152</v>
      </c>
    </row>
    <row r="61" spans="1:10" x14ac:dyDescent="0.2">
      <c r="A61" s="7" t="s">
        <v>49</v>
      </c>
      <c r="B61" s="19">
        <v>1224</v>
      </c>
      <c r="C61" s="19">
        <v>622</v>
      </c>
      <c r="D61" s="53">
        <v>602</v>
      </c>
      <c r="E61" s="19">
        <v>797</v>
      </c>
      <c r="F61" s="19">
        <v>380</v>
      </c>
      <c r="G61" s="53">
        <v>417</v>
      </c>
      <c r="H61" s="19">
        <v>427</v>
      </c>
      <c r="I61" s="19">
        <v>242</v>
      </c>
      <c r="J61" s="20">
        <v>185</v>
      </c>
    </row>
    <row r="62" spans="1:10" x14ac:dyDescent="0.2">
      <c r="A62" s="7" t="s">
        <v>99</v>
      </c>
      <c r="B62" s="19">
        <v>1591</v>
      </c>
      <c r="C62" s="19">
        <v>780</v>
      </c>
      <c r="D62" s="53">
        <v>811</v>
      </c>
      <c r="E62" s="19">
        <v>1339</v>
      </c>
      <c r="F62" s="19">
        <v>648</v>
      </c>
      <c r="G62" s="53">
        <v>691</v>
      </c>
      <c r="H62" s="19">
        <v>252</v>
      </c>
      <c r="I62" s="19">
        <v>132</v>
      </c>
      <c r="J62" s="20">
        <v>120</v>
      </c>
    </row>
    <row r="63" spans="1:10" x14ac:dyDescent="0.2">
      <c r="A63" s="6" t="str">
        <f>VLOOKUP("&lt;Zeilentitel_8&gt;",Uebersetzungen!$B$3:$E$105,Uebersetzungen!$B$2+1,FALSE)</f>
        <v>Region Moesa</v>
      </c>
      <c r="B63" s="9">
        <v>9351</v>
      </c>
      <c r="C63" s="9">
        <v>4819</v>
      </c>
      <c r="D63" s="58">
        <v>4532</v>
      </c>
      <c r="E63" s="9">
        <v>6984</v>
      </c>
      <c r="F63" s="9">
        <v>3451</v>
      </c>
      <c r="G63" s="58">
        <v>3533</v>
      </c>
      <c r="H63" s="9">
        <v>2367</v>
      </c>
      <c r="I63" s="9">
        <v>1368</v>
      </c>
      <c r="J63" s="12">
        <v>999</v>
      </c>
    </row>
    <row r="64" spans="1:10" x14ac:dyDescent="0.2">
      <c r="A64" s="7" t="s">
        <v>50</v>
      </c>
      <c r="B64" s="19">
        <v>91</v>
      </c>
      <c r="C64" s="19">
        <v>43</v>
      </c>
      <c r="D64" s="53">
        <v>48</v>
      </c>
      <c r="E64" s="19">
        <v>84</v>
      </c>
      <c r="F64" s="19">
        <v>38</v>
      </c>
      <c r="G64" s="53">
        <v>46</v>
      </c>
      <c r="H64" s="19">
        <v>7</v>
      </c>
      <c r="I64" s="19">
        <v>5</v>
      </c>
      <c r="J64" s="20">
        <v>2</v>
      </c>
    </row>
    <row r="65" spans="1:10" x14ac:dyDescent="0.2">
      <c r="A65" s="7" t="s">
        <v>51</v>
      </c>
      <c r="B65" s="19">
        <v>254</v>
      </c>
      <c r="C65" s="19">
        <v>119</v>
      </c>
      <c r="D65" s="53">
        <v>135</v>
      </c>
      <c r="E65" s="19">
        <v>218</v>
      </c>
      <c r="F65" s="19">
        <v>98</v>
      </c>
      <c r="G65" s="53">
        <v>120</v>
      </c>
      <c r="H65" s="19">
        <v>36</v>
      </c>
      <c r="I65" s="19">
        <v>21</v>
      </c>
      <c r="J65" s="20">
        <v>15</v>
      </c>
    </row>
    <row r="66" spans="1:10" x14ac:dyDescent="0.2">
      <c r="A66" s="7" t="s">
        <v>52</v>
      </c>
      <c r="B66" s="19">
        <v>168</v>
      </c>
      <c r="C66" s="19">
        <v>94</v>
      </c>
      <c r="D66" s="53">
        <v>74</v>
      </c>
      <c r="E66" s="19">
        <v>153</v>
      </c>
      <c r="F66" s="19">
        <v>82</v>
      </c>
      <c r="G66" s="53">
        <v>71</v>
      </c>
      <c r="H66" s="19">
        <v>15</v>
      </c>
      <c r="I66" s="19">
        <v>12</v>
      </c>
      <c r="J66" s="20">
        <v>3</v>
      </c>
    </row>
    <row r="67" spans="1:10" x14ac:dyDescent="0.2">
      <c r="A67" s="7" t="s">
        <v>53</v>
      </c>
      <c r="B67" s="19">
        <v>113</v>
      </c>
      <c r="C67" s="19">
        <v>61</v>
      </c>
      <c r="D67" s="53">
        <v>52</v>
      </c>
      <c r="E67" s="19">
        <v>100</v>
      </c>
      <c r="F67" s="19">
        <v>55</v>
      </c>
      <c r="G67" s="53">
        <v>45</v>
      </c>
      <c r="H67" s="19">
        <v>13</v>
      </c>
      <c r="I67" s="19">
        <v>6</v>
      </c>
      <c r="J67" s="20">
        <v>7</v>
      </c>
    </row>
    <row r="68" spans="1:10" x14ac:dyDescent="0.2">
      <c r="A68" s="7" t="s">
        <v>54</v>
      </c>
      <c r="B68" s="19">
        <v>867</v>
      </c>
      <c r="C68" s="19">
        <v>456</v>
      </c>
      <c r="D68" s="53">
        <v>411</v>
      </c>
      <c r="E68" s="19">
        <v>691</v>
      </c>
      <c r="F68" s="19">
        <v>357</v>
      </c>
      <c r="G68" s="53">
        <v>334</v>
      </c>
      <c r="H68" s="19">
        <v>176</v>
      </c>
      <c r="I68" s="19">
        <v>99</v>
      </c>
      <c r="J68" s="20">
        <v>77</v>
      </c>
    </row>
    <row r="69" spans="1:10" x14ac:dyDescent="0.2">
      <c r="A69" s="7" t="s">
        <v>55</v>
      </c>
      <c r="B69" s="19">
        <v>1414</v>
      </c>
      <c r="C69" s="19">
        <v>742</v>
      </c>
      <c r="D69" s="53">
        <v>672</v>
      </c>
      <c r="E69" s="19">
        <v>1112</v>
      </c>
      <c r="F69" s="19">
        <v>566</v>
      </c>
      <c r="G69" s="53">
        <v>546</v>
      </c>
      <c r="H69" s="19">
        <v>302</v>
      </c>
      <c r="I69" s="19">
        <v>176</v>
      </c>
      <c r="J69" s="20">
        <v>126</v>
      </c>
    </row>
    <row r="70" spans="1:10" x14ac:dyDescent="0.2">
      <c r="A70" s="7" t="s">
        <v>56</v>
      </c>
      <c r="B70" s="19">
        <v>324</v>
      </c>
      <c r="C70" s="19">
        <v>171</v>
      </c>
      <c r="D70" s="53">
        <v>153</v>
      </c>
      <c r="E70" s="19">
        <v>263</v>
      </c>
      <c r="F70" s="19">
        <v>132</v>
      </c>
      <c r="G70" s="53">
        <v>131</v>
      </c>
      <c r="H70" s="19">
        <v>61</v>
      </c>
      <c r="I70" s="19">
        <v>39</v>
      </c>
      <c r="J70" s="20">
        <v>22</v>
      </c>
    </row>
    <row r="71" spans="1:10" x14ac:dyDescent="0.2">
      <c r="A71" s="7" t="s">
        <v>57</v>
      </c>
      <c r="B71" s="19">
        <v>720</v>
      </c>
      <c r="C71" s="19">
        <v>381</v>
      </c>
      <c r="D71" s="53">
        <v>339</v>
      </c>
      <c r="E71" s="19">
        <v>501</v>
      </c>
      <c r="F71" s="19">
        <v>244</v>
      </c>
      <c r="G71" s="53">
        <v>257</v>
      </c>
      <c r="H71" s="19">
        <v>219</v>
      </c>
      <c r="I71" s="19">
        <v>137</v>
      </c>
      <c r="J71" s="20">
        <v>82</v>
      </c>
    </row>
    <row r="72" spans="1:10" x14ac:dyDescent="0.2">
      <c r="A72" s="7" t="s">
        <v>58</v>
      </c>
      <c r="B72" s="19">
        <v>1579</v>
      </c>
      <c r="C72" s="19">
        <v>839</v>
      </c>
      <c r="D72" s="53">
        <v>740</v>
      </c>
      <c r="E72" s="19">
        <v>1065</v>
      </c>
      <c r="F72" s="19">
        <v>539</v>
      </c>
      <c r="G72" s="53">
        <v>526</v>
      </c>
      <c r="H72" s="19">
        <v>514</v>
      </c>
      <c r="I72" s="19">
        <v>300</v>
      </c>
      <c r="J72" s="20">
        <v>214</v>
      </c>
    </row>
    <row r="73" spans="1:10" x14ac:dyDescent="0.2">
      <c r="A73" s="7" t="s">
        <v>100</v>
      </c>
      <c r="B73" s="19">
        <v>2656</v>
      </c>
      <c r="C73" s="19">
        <v>1311</v>
      </c>
      <c r="D73" s="53">
        <v>1345</v>
      </c>
      <c r="E73" s="19">
        <v>1945</v>
      </c>
      <c r="F73" s="19">
        <v>928</v>
      </c>
      <c r="G73" s="53">
        <v>1017</v>
      </c>
      <c r="H73" s="19">
        <v>711</v>
      </c>
      <c r="I73" s="19">
        <v>383</v>
      </c>
      <c r="J73" s="20">
        <v>328</v>
      </c>
    </row>
    <row r="74" spans="1:10" x14ac:dyDescent="0.2">
      <c r="A74" s="7" t="s">
        <v>59</v>
      </c>
      <c r="B74" s="19">
        <v>961</v>
      </c>
      <c r="C74" s="19">
        <v>496</v>
      </c>
      <c r="D74" s="53">
        <v>465</v>
      </c>
      <c r="E74" s="19">
        <v>682</v>
      </c>
      <c r="F74" s="19">
        <v>327</v>
      </c>
      <c r="G74" s="53">
        <v>355</v>
      </c>
      <c r="H74" s="19">
        <v>279</v>
      </c>
      <c r="I74" s="19">
        <v>169</v>
      </c>
      <c r="J74" s="20">
        <v>110</v>
      </c>
    </row>
    <row r="75" spans="1:10" x14ac:dyDescent="0.2">
      <c r="A75" s="7" t="s">
        <v>101</v>
      </c>
      <c r="B75" s="19">
        <v>204</v>
      </c>
      <c r="C75" s="19">
        <v>106</v>
      </c>
      <c r="D75" s="53">
        <v>98</v>
      </c>
      <c r="E75" s="19">
        <v>170</v>
      </c>
      <c r="F75" s="19">
        <v>85</v>
      </c>
      <c r="G75" s="53">
        <v>85</v>
      </c>
      <c r="H75" s="19">
        <v>34</v>
      </c>
      <c r="I75" s="19">
        <v>21</v>
      </c>
      <c r="J75" s="20">
        <v>13</v>
      </c>
    </row>
    <row r="76" spans="1:10" x14ac:dyDescent="0.2">
      <c r="A76" s="6" t="str">
        <f>VLOOKUP("&lt;Zeilentitel_9&gt;",Uebersetzungen!$B$3:$E$105,Uebersetzungen!$B$2+1,FALSE)</f>
        <v>Region Plessur</v>
      </c>
      <c r="B76" s="9">
        <v>44756</v>
      </c>
      <c r="C76" s="9">
        <v>22162</v>
      </c>
      <c r="D76" s="58">
        <v>22594</v>
      </c>
      <c r="E76" s="9">
        <v>33854</v>
      </c>
      <c r="F76" s="9">
        <v>16302</v>
      </c>
      <c r="G76" s="58">
        <v>17552</v>
      </c>
      <c r="H76" s="9">
        <v>10902</v>
      </c>
      <c r="I76" s="9">
        <v>5860</v>
      </c>
      <c r="J76" s="12">
        <v>5042</v>
      </c>
    </row>
    <row r="77" spans="1:10" x14ac:dyDescent="0.2">
      <c r="A77" s="7" t="s">
        <v>67</v>
      </c>
      <c r="B77" s="19">
        <v>39174</v>
      </c>
      <c r="C77" s="19">
        <v>19208</v>
      </c>
      <c r="D77" s="53">
        <v>19966</v>
      </c>
      <c r="E77" s="19">
        <v>29755</v>
      </c>
      <c r="F77" s="19">
        <v>14199</v>
      </c>
      <c r="G77" s="53">
        <v>15556</v>
      </c>
      <c r="H77" s="19">
        <v>9419</v>
      </c>
      <c r="I77" s="19">
        <v>5009</v>
      </c>
      <c r="J77" s="20">
        <v>4410</v>
      </c>
    </row>
    <row r="78" spans="1:10" x14ac:dyDescent="0.2">
      <c r="A78" s="7" t="s">
        <v>68</v>
      </c>
      <c r="B78" s="19">
        <v>2114</v>
      </c>
      <c r="C78" s="19">
        <v>1113</v>
      </c>
      <c r="D78" s="53">
        <v>1001</v>
      </c>
      <c r="E78" s="19">
        <v>1526</v>
      </c>
      <c r="F78" s="19">
        <v>786</v>
      </c>
      <c r="G78" s="53">
        <v>740</v>
      </c>
      <c r="H78" s="19">
        <v>588</v>
      </c>
      <c r="I78" s="19">
        <v>327</v>
      </c>
      <c r="J78" s="20">
        <v>261</v>
      </c>
    </row>
    <row r="79" spans="1:10" x14ac:dyDescent="0.2">
      <c r="A79" s="7" t="s">
        <v>69</v>
      </c>
      <c r="B79" s="19">
        <v>3159</v>
      </c>
      <c r="C79" s="19">
        <v>1682</v>
      </c>
      <c r="D79" s="53">
        <v>1477</v>
      </c>
      <c r="E79" s="19">
        <v>2307</v>
      </c>
      <c r="F79" s="19">
        <v>1180</v>
      </c>
      <c r="G79" s="53">
        <v>1127</v>
      </c>
      <c r="H79" s="19">
        <v>852</v>
      </c>
      <c r="I79" s="19">
        <v>502</v>
      </c>
      <c r="J79" s="20">
        <v>350</v>
      </c>
    </row>
    <row r="80" spans="1:10" x14ac:dyDescent="0.2">
      <c r="A80" s="7" t="s">
        <v>70</v>
      </c>
      <c r="B80" s="19">
        <v>309</v>
      </c>
      <c r="C80" s="19">
        <v>159</v>
      </c>
      <c r="D80" s="53">
        <v>150</v>
      </c>
      <c r="E80" s="19">
        <v>266</v>
      </c>
      <c r="F80" s="19">
        <v>137</v>
      </c>
      <c r="G80" s="53">
        <v>129</v>
      </c>
      <c r="H80" s="19">
        <v>43</v>
      </c>
      <c r="I80" s="19">
        <v>22</v>
      </c>
      <c r="J80" s="20">
        <v>21</v>
      </c>
    </row>
    <row r="81" spans="1:10" x14ac:dyDescent="0.2">
      <c r="A81" s="6" t="str">
        <f>VLOOKUP("&lt;Zeilentitel_10&gt;",Uebersetzungen!$B$3:$E$105,Uebersetzungen!$B$2+1,FALSE)</f>
        <v>Region Prättigau/Davos</v>
      </c>
      <c r="B81" s="9">
        <v>26681</v>
      </c>
      <c r="C81" s="9">
        <v>13483</v>
      </c>
      <c r="D81" s="58">
        <v>13198</v>
      </c>
      <c r="E81" s="9">
        <v>20971</v>
      </c>
      <c r="F81" s="9">
        <v>10380</v>
      </c>
      <c r="G81" s="58">
        <v>10591</v>
      </c>
      <c r="H81" s="9">
        <v>5710</v>
      </c>
      <c r="I81" s="9">
        <v>3103</v>
      </c>
      <c r="J81" s="12">
        <v>2607</v>
      </c>
    </row>
    <row r="82" spans="1:10" x14ac:dyDescent="0.2">
      <c r="A82" s="7" t="s">
        <v>61</v>
      </c>
      <c r="B82" s="19">
        <v>10768</v>
      </c>
      <c r="C82" s="19">
        <v>5407</v>
      </c>
      <c r="D82" s="53">
        <v>5361</v>
      </c>
      <c r="E82" s="19">
        <v>7572</v>
      </c>
      <c r="F82" s="19">
        <v>3681</v>
      </c>
      <c r="G82" s="53">
        <v>3891</v>
      </c>
      <c r="H82" s="19">
        <v>3196</v>
      </c>
      <c r="I82" s="19">
        <v>1726</v>
      </c>
      <c r="J82" s="20">
        <v>1470</v>
      </c>
    </row>
    <row r="83" spans="1:10" x14ac:dyDescent="0.2">
      <c r="A83" s="7" t="s">
        <v>62</v>
      </c>
      <c r="B83" s="19">
        <v>626</v>
      </c>
      <c r="C83" s="19">
        <v>308</v>
      </c>
      <c r="D83" s="53">
        <v>318</v>
      </c>
      <c r="E83" s="19">
        <v>578</v>
      </c>
      <c r="F83" s="19">
        <v>282</v>
      </c>
      <c r="G83" s="53">
        <v>296</v>
      </c>
      <c r="H83" s="19">
        <v>48</v>
      </c>
      <c r="I83" s="19">
        <v>26</v>
      </c>
      <c r="J83" s="20">
        <v>22</v>
      </c>
    </row>
    <row r="84" spans="1:10" x14ac:dyDescent="0.2">
      <c r="A84" s="7" t="s">
        <v>63</v>
      </c>
      <c r="B84" s="19">
        <v>203</v>
      </c>
      <c r="C84" s="19">
        <v>102</v>
      </c>
      <c r="D84" s="53">
        <v>101</v>
      </c>
      <c r="E84" s="19">
        <v>193</v>
      </c>
      <c r="F84" s="19">
        <v>98</v>
      </c>
      <c r="G84" s="53">
        <v>95</v>
      </c>
      <c r="H84" s="19">
        <v>10</v>
      </c>
      <c r="I84" s="19">
        <v>4</v>
      </c>
      <c r="J84" s="20">
        <v>6</v>
      </c>
    </row>
    <row r="85" spans="1:10" x14ac:dyDescent="0.2">
      <c r="A85" s="7" t="s">
        <v>64</v>
      </c>
      <c r="B85" s="19">
        <v>1164</v>
      </c>
      <c r="C85" s="19">
        <v>595</v>
      </c>
      <c r="D85" s="53">
        <v>569</v>
      </c>
      <c r="E85" s="19">
        <v>1051</v>
      </c>
      <c r="F85" s="19">
        <v>532</v>
      </c>
      <c r="G85" s="53">
        <v>519</v>
      </c>
      <c r="H85" s="19">
        <v>113</v>
      </c>
      <c r="I85" s="19">
        <v>63</v>
      </c>
      <c r="J85" s="20">
        <v>50</v>
      </c>
    </row>
    <row r="86" spans="1:10" x14ac:dyDescent="0.2">
      <c r="A86" s="7" t="s">
        <v>102</v>
      </c>
      <c r="B86" s="19">
        <v>4478</v>
      </c>
      <c r="C86" s="19">
        <v>2259</v>
      </c>
      <c r="D86" s="53">
        <v>2219</v>
      </c>
      <c r="E86" s="19">
        <v>3545</v>
      </c>
      <c r="F86" s="19">
        <v>1751</v>
      </c>
      <c r="G86" s="53">
        <v>1794</v>
      </c>
      <c r="H86" s="19">
        <v>933</v>
      </c>
      <c r="I86" s="19">
        <v>508</v>
      </c>
      <c r="J86" s="20">
        <v>425</v>
      </c>
    </row>
    <row r="87" spans="1:10" x14ac:dyDescent="0.2">
      <c r="A87" s="7" t="s">
        <v>91</v>
      </c>
      <c r="B87" s="19">
        <v>224</v>
      </c>
      <c r="C87" s="19">
        <v>114</v>
      </c>
      <c r="D87" s="53">
        <v>110</v>
      </c>
      <c r="E87" s="19">
        <v>210</v>
      </c>
      <c r="F87" s="19">
        <v>108</v>
      </c>
      <c r="G87" s="53">
        <v>102</v>
      </c>
      <c r="H87" s="19">
        <v>14</v>
      </c>
      <c r="I87" s="19">
        <v>6</v>
      </c>
      <c r="J87" s="20">
        <v>8</v>
      </c>
    </row>
    <row r="88" spans="1:10" x14ac:dyDescent="0.2">
      <c r="A88" s="7" t="s">
        <v>65</v>
      </c>
      <c r="B88" s="19">
        <v>910</v>
      </c>
      <c r="C88" s="19">
        <v>454</v>
      </c>
      <c r="D88" s="53">
        <v>456</v>
      </c>
      <c r="E88" s="19">
        <v>718</v>
      </c>
      <c r="F88" s="19">
        <v>345</v>
      </c>
      <c r="G88" s="53">
        <v>373</v>
      </c>
      <c r="H88" s="19">
        <v>192</v>
      </c>
      <c r="I88" s="19">
        <v>109</v>
      </c>
      <c r="J88" s="20">
        <v>83</v>
      </c>
    </row>
    <row r="89" spans="1:10" x14ac:dyDescent="0.2">
      <c r="A89" s="7" t="s">
        <v>66</v>
      </c>
      <c r="B89" s="19">
        <v>1689</v>
      </c>
      <c r="C89" s="19">
        <v>885</v>
      </c>
      <c r="D89" s="53">
        <v>804</v>
      </c>
      <c r="E89" s="19">
        <v>1517</v>
      </c>
      <c r="F89" s="19">
        <v>785</v>
      </c>
      <c r="G89" s="53">
        <v>732</v>
      </c>
      <c r="H89" s="19">
        <v>172</v>
      </c>
      <c r="I89" s="19">
        <v>100</v>
      </c>
      <c r="J89" s="20">
        <v>72</v>
      </c>
    </row>
    <row r="90" spans="1:10" x14ac:dyDescent="0.2">
      <c r="A90" s="7" t="s">
        <v>79</v>
      </c>
      <c r="B90" s="19">
        <v>2176</v>
      </c>
      <c r="C90" s="19">
        <v>1110</v>
      </c>
      <c r="D90" s="53">
        <v>1066</v>
      </c>
      <c r="E90" s="19">
        <v>1955</v>
      </c>
      <c r="F90" s="19">
        <v>986</v>
      </c>
      <c r="G90" s="53">
        <v>969</v>
      </c>
      <c r="H90" s="19">
        <v>221</v>
      </c>
      <c r="I90" s="19">
        <v>124</v>
      </c>
      <c r="J90" s="20">
        <v>97</v>
      </c>
    </row>
    <row r="91" spans="1:10" x14ac:dyDescent="0.2">
      <c r="A91" s="7" t="s">
        <v>80</v>
      </c>
      <c r="B91" s="19">
        <v>2993</v>
      </c>
      <c r="C91" s="19">
        <v>1508</v>
      </c>
      <c r="D91" s="53">
        <v>1485</v>
      </c>
      <c r="E91" s="19">
        <v>2362</v>
      </c>
      <c r="F91" s="19">
        <v>1171</v>
      </c>
      <c r="G91" s="53">
        <v>1191</v>
      </c>
      <c r="H91" s="19">
        <v>631</v>
      </c>
      <c r="I91" s="19">
        <v>337</v>
      </c>
      <c r="J91" s="20">
        <v>294</v>
      </c>
    </row>
    <row r="92" spans="1:10" x14ac:dyDescent="0.2">
      <c r="A92" s="7" t="s">
        <v>81</v>
      </c>
      <c r="B92" s="19">
        <v>1450</v>
      </c>
      <c r="C92" s="19">
        <v>741</v>
      </c>
      <c r="D92" s="53">
        <v>709</v>
      </c>
      <c r="E92" s="19">
        <v>1270</v>
      </c>
      <c r="F92" s="19">
        <v>641</v>
      </c>
      <c r="G92" s="53">
        <v>629</v>
      </c>
      <c r="H92" s="19">
        <v>180</v>
      </c>
      <c r="I92" s="19">
        <v>100</v>
      </c>
      <c r="J92" s="20">
        <v>80</v>
      </c>
    </row>
    <row r="93" spans="1:10" x14ac:dyDescent="0.2">
      <c r="A93" s="6" t="str">
        <f>VLOOKUP("&lt;Zeilentitel_11&gt;",Uebersetzungen!$B$3:$E$105,Uebersetzungen!$B$2+1,FALSE)</f>
        <v>Region Surselva</v>
      </c>
      <c r="B93" s="9">
        <v>21878</v>
      </c>
      <c r="C93" s="9">
        <v>11248</v>
      </c>
      <c r="D93" s="58">
        <v>10630</v>
      </c>
      <c r="E93" s="9">
        <v>18684</v>
      </c>
      <c r="F93" s="9">
        <v>9461</v>
      </c>
      <c r="G93" s="58">
        <v>9223</v>
      </c>
      <c r="H93" s="9">
        <v>3194</v>
      </c>
      <c r="I93" s="9">
        <v>1787</v>
      </c>
      <c r="J93" s="12">
        <v>1407</v>
      </c>
    </row>
    <row r="94" spans="1:10" x14ac:dyDescent="0.2">
      <c r="A94" s="7" t="s">
        <v>6</v>
      </c>
      <c r="B94" s="19">
        <v>635</v>
      </c>
      <c r="C94" s="19">
        <v>339</v>
      </c>
      <c r="D94" s="53">
        <v>296</v>
      </c>
      <c r="E94" s="19">
        <v>554</v>
      </c>
      <c r="F94" s="19">
        <v>290</v>
      </c>
      <c r="G94" s="53">
        <v>264</v>
      </c>
      <c r="H94" s="19">
        <v>81</v>
      </c>
      <c r="I94" s="19">
        <v>49</v>
      </c>
      <c r="J94" s="20">
        <v>32</v>
      </c>
    </row>
    <row r="95" spans="1:10" x14ac:dyDescent="0.2">
      <c r="A95" s="7" t="s">
        <v>7</v>
      </c>
      <c r="B95" s="19">
        <v>2102</v>
      </c>
      <c r="C95" s="19">
        <v>1144</v>
      </c>
      <c r="D95" s="53">
        <v>958</v>
      </c>
      <c r="E95" s="19">
        <v>1679</v>
      </c>
      <c r="F95" s="19">
        <v>887</v>
      </c>
      <c r="G95" s="53">
        <v>792</v>
      </c>
      <c r="H95" s="19">
        <v>423</v>
      </c>
      <c r="I95" s="19">
        <v>257</v>
      </c>
      <c r="J95" s="20">
        <v>166</v>
      </c>
    </row>
    <row r="96" spans="1:10" x14ac:dyDescent="0.2">
      <c r="A96" s="7" t="s">
        <v>8</v>
      </c>
      <c r="B96" s="19">
        <v>769</v>
      </c>
      <c r="C96" s="19">
        <v>401</v>
      </c>
      <c r="D96" s="53">
        <v>368</v>
      </c>
      <c r="E96" s="19">
        <v>680</v>
      </c>
      <c r="F96" s="19">
        <v>356</v>
      </c>
      <c r="G96" s="53">
        <v>324</v>
      </c>
      <c r="H96" s="19">
        <v>89</v>
      </c>
      <c r="I96" s="19">
        <v>45</v>
      </c>
      <c r="J96" s="20">
        <v>44</v>
      </c>
    </row>
    <row r="97" spans="1:10" x14ac:dyDescent="0.2">
      <c r="A97" s="7" t="s">
        <v>9</v>
      </c>
      <c r="B97" s="19">
        <v>616</v>
      </c>
      <c r="C97" s="19">
        <v>338</v>
      </c>
      <c r="D97" s="53">
        <v>278</v>
      </c>
      <c r="E97" s="19">
        <v>507</v>
      </c>
      <c r="F97" s="19">
        <v>276</v>
      </c>
      <c r="G97" s="53">
        <v>231</v>
      </c>
      <c r="H97" s="19">
        <v>109</v>
      </c>
      <c r="I97" s="19">
        <v>62</v>
      </c>
      <c r="J97" s="20">
        <v>47</v>
      </c>
    </row>
    <row r="98" spans="1:10" x14ac:dyDescent="0.2">
      <c r="A98" s="7" t="s">
        <v>10</v>
      </c>
      <c r="B98" s="19">
        <v>954</v>
      </c>
      <c r="C98" s="19">
        <v>505</v>
      </c>
      <c r="D98" s="53">
        <v>449</v>
      </c>
      <c r="E98" s="19">
        <v>732</v>
      </c>
      <c r="F98" s="19">
        <v>373</v>
      </c>
      <c r="G98" s="53">
        <v>359</v>
      </c>
      <c r="H98" s="19">
        <v>222</v>
      </c>
      <c r="I98" s="19">
        <v>132</v>
      </c>
      <c r="J98" s="20">
        <v>90</v>
      </c>
    </row>
    <row r="99" spans="1:10" x14ac:dyDescent="0.2">
      <c r="A99" s="7" t="s">
        <v>11</v>
      </c>
      <c r="B99" s="19">
        <v>2075</v>
      </c>
      <c r="C99" s="19">
        <v>1094</v>
      </c>
      <c r="D99" s="53">
        <v>981</v>
      </c>
      <c r="E99" s="19">
        <v>1902</v>
      </c>
      <c r="F99" s="19">
        <v>987</v>
      </c>
      <c r="G99" s="53">
        <v>915</v>
      </c>
      <c r="H99" s="19">
        <v>173</v>
      </c>
      <c r="I99" s="19">
        <v>107</v>
      </c>
      <c r="J99" s="20">
        <v>66</v>
      </c>
    </row>
    <row r="100" spans="1:10" x14ac:dyDescent="0.2">
      <c r="A100" s="7" t="s">
        <v>12</v>
      </c>
      <c r="B100" s="19">
        <v>5066</v>
      </c>
      <c r="C100" s="19">
        <v>2486</v>
      </c>
      <c r="D100" s="53">
        <v>2580</v>
      </c>
      <c r="E100" s="19">
        <v>4064</v>
      </c>
      <c r="F100" s="19">
        <v>1958</v>
      </c>
      <c r="G100" s="53">
        <v>2106</v>
      </c>
      <c r="H100" s="19">
        <v>1002</v>
      </c>
      <c r="I100" s="19">
        <v>528</v>
      </c>
      <c r="J100" s="20">
        <v>474</v>
      </c>
    </row>
    <row r="101" spans="1:10" x14ac:dyDescent="0.2">
      <c r="A101" s="7" t="s">
        <v>23</v>
      </c>
      <c r="B101" s="19">
        <v>964</v>
      </c>
      <c r="C101" s="19">
        <v>502</v>
      </c>
      <c r="D101" s="53">
        <v>462</v>
      </c>
      <c r="E101" s="19">
        <v>920</v>
      </c>
      <c r="F101" s="19">
        <v>482</v>
      </c>
      <c r="G101" s="53">
        <v>438</v>
      </c>
      <c r="H101" s="19">
        <v>44</v>
      </c>
      <c r="I101" s="19">
        <v>20</v>
      </c>
      <c r="J101" s="20">
        <v>24</v>
      </c>
    </row>
    <row r="102" spans="1:10" x14ac:dyDescent="0.2">
      <c r="A102" s="7" t="s">
        <v>82</v>
      </c>
      <c r="B102" s="19">
        <v>1706</v>
      </c>
      <c r="C102" s="19">
        <v>872</v>
      </c>
      <c r="D102" s="53">
        <v>834</v>
      </c>
      <c r="E102" s="19">
        <v>1549</v>
      </c>
      <c r="F102" s="19">
        <v>799</v>
      </c>
      <c r="G102" s="53">
        <v>750</v>
      </c>
      <c r="H102" s="19">
        <v>157</v>
      </c>
      <c r="I102" s="19">
        <v>73</v>
      </c>
      <c r="J102" s="20">
        <v>84</v>
      </c>
    </row>
    <row r="103" spans="1:10" x14ac:dyDescent="0.2">
      <c r="A103" s="7" t="s">
        <v>83</v>
      </c>
      <c r="B103" s="19">
        <v>2103</v>
      </c>
      <c r="C103" s="19">
        <v>1092</v>
      </c>
      <c r="D103" s="53">
        <v>1011</v>
      </c>
      <c r="E103" s="19">
        <v>1736</v>
      </c>
      <c r="F103" s="19">
        <v>870</v>
      </c>
      <c r="G103" s="53">
        <v>866</v>
      </c>
      <c r="H103" s="19">
        <v>367</v>
      </c>
      <c r="I103" s="19">
        <v>222</v>
      </c>
      <c r="J103" s="20">
        <v>145</v>
      </c>
    </row>
    <row r="104" spans="1:10" x14ac:dyDescent="0.2">
      <c r="A104" s="7" t="s">
        <v>84</v>
      </c>
      <c r="B104" s="19">
        <v>328</v>
      </c>
      <c r="C104" s="19">
        <v>165</v>
      </c>
      <c r="D104" s="53">
        <v>163</v>
      </c>
      <c r="E104" s="19">
        <v>300</v>
      </c>
      <c r="F104" s="19">
        <v>151</v>
      </c>
      <c r="G104" s="53">
        <v>149</v>
      </c>
      <c r="H104" s="19">
        <v>28</v>
      </c>
      <c r="I104" s="19">
        <v>14</v>
      </c>
      <c r="J104" s="20">
        <v>14</v>
      </c>
    </row>
    <row r="105" spans="1:10" x14ac:dyDescent="0.2">
      <c r="A105" s="7" t="s">
        <v>85</v>
      </c>
      <c r="B105" s="19">
        <v>1061</v>
      </c>
      <c r="C105" s="19">
        <v>525</v>
      </c>
      <c r="D105" s="53">
        <v>536</v>
      </c>
      <c r="E105" s="19">
        <v>984</v>
      </c>
      <c r="F105" s="19">
        <v>482</v>
      </c>
      <c r="G105" s="53">
        <v>502</v>
      </c>
      <c r="H105" s="19">
        <v>77</v>
      </c>
      <c r="I105" s="19">
        <v>43</v>
      </c>
      <c r="J105" s="20">
        <v>34</v>
      </c>
    </row>
    <row r="106" spans="1:10" x14ac:dyDescent="0.2">
      <c r="A106" s="7" t="s">
        <v>86</v>
      </c>
      <c r="B106" s="19">
        <v>1199</v>
      </c>
      <c r="C106" s="19">
        <v>623</v>
      </c>
      <c r="D106" s="53">
        <v>576</v>
      </c>
      <c r="E106" s="19">
        <v>1028</v>
      </c>
      <c r="F106" s="19">
        <v>521</v>
      </c>
      <c r="G106" s="53">
        <v>507</v>
      </c>
      <c r="H106" s="19">
        <v>171</v>
      </c>
      <c r="I106" s="19">
        <v>102</v>
      </c>
      <c r="J106" s="20">
        <v>69</v>
      </c>
    </row>
    <row r="107" spans="1:10" x14ac:dyDescent="0.2">
      <c r="A107" s="7" t="s">
        <v>87</v>
      </c>
      <c r="B107" s="19">
        <v>1140</v>
      </c>
      <c r="C107" s="19">
        <v>567</v>
      </c>
      <c r="D107" s="53">
        <v>573</v>
      </c>
      <c r="E107" s="19">
        <v>988</v>
      </c>
      <c r="F107" s="19">
        <v>488</v>
      </c>
      <c r="G107" s="53">
        <v>500</v>
      </c>
      <c r="H107" s="19">
        <v>152</v>
      </c>
      <c r="I107" s="19">
        <v>79</v>
      </c>
      <c r="J107" s="20">
        <v>73</v>
      </c>
    </row>
    <row r="108" spans="1:10" x14ac:dyDescent="0.2">
      <c r="A108" s="7" t="s">
        <v>92</v>
      </c>
      <c r="B108" s="19">
        <v>1160</v>
      </c>
      <c r="C108" s="19">
        <v>595</v>
      </c>
      <c r="D108" s="53">
        <v>565</v>
      </c>
      <c r="E108" s="19">
        <v>1061</v>
      </c>
      <c r="F108" s="19">
        <v>541</v>
      </c>
      <c r="G108" s="53">
        <v>520</v>
      </c>
      <c r="H108" s="19">
        <v>99</v>
      </c>
      <c r="I108" s="19">
        <v>54</v>
      </c>
      <c r="J108" s="20">
        <v>45</v>
      </c>
    </row>
    <row r="109" spans="1:10" x14ac:dyDescent="0.2">
      <c r="A109" s="6" t="str">
        <f>VLOOKUP("&lt;Zeilentitel_12&gt;",Uebersetzungen!$B$3:$E$105,Uebersetzungen!$B$2+1,FALSE)</f>
        <v>Region Viamala</v>
      </c>
      <c r="B109" s="9">
        <v>14440</v>
      </c>
      <c r="C109" s="9">
        <v>7267</v>
      </c>
      <c r="D109" s="58">
        <v>7173</v>
      </c>
      <c r="E109" s="9">
        <v>11862</v>
      </c>
      <c r="F109" s="9">
        <v>5859</v>
      </c>
      <c r="G109" s="58">
        <v>6003</v>
      </c>
      <c r="H109" s="9">
        <v>2578</v>
      </c>
      <c r="I109" s="9">
        <v>1408</v>
      </c>
      <c r="J109" s="12">
        <v>1170</v>
      </c>
    </row>
    <row r="110" spans="1:10" x14ac:dyDescent="0.2">
      <c r="A110" s="7" t="s">
        <v>13</v>
      </c>
      <c r="B110" s="19">
        <v>353</v>
      </c>
      <c r="C110" s="19">
        <v>162</v>
      </c>
      <c r="D110" s="53">
        <v>191</v>
      </c>
      <c r="E110" s="19">
        <v>311</v>
      </c>
      <c r="F110" s="19">
        <v>137</v>
      </c>
      <c r="G110" s="53">
        <v>174</v>
      </c>
      <c r="H110" s="19">
        <v>42</v>
      </c>
      <c r="I110" s="19">
        <v>25</v>
      </c>
      <c r="J110" s="20">
        <v>17</v>
      </c>
    </row>
    <row r="111" spans="1:10" x14ac:dyDescent="0.2">
      <c r="A111" s="7" t="s">
        <v>14</v>
      </c>
      <c r="B111" s="19">
        <v>304</v>
      </c>
      <c r="C111" s="19">
        <v>164</v>
      </c>
      <c r="D111" s="53">
        <v>140</v>
      </c>
      <c r="E111" s="19">
        <v>273</v>
      </c>
      <c r="F111" s="19">
        <v>145</v>
      </c>
      <c r="G111" s="53">
        <v>128</v>
      </c>
      <c r="H111" s="19">
        <v>31</v>
      </c>
      <c r="I111" s="19">
        <v>19</v>
      </c>
      <c r="J111" s="20">
        <v>12</v>
      </c>
    </row>
    <row r="112" spans="1:10" x14ac:dyDescent="0.2">
      <c r="A112" s="7" t="s">
        <v>15</v>
      </c>
      <c r="B112" s="19">
        <v>836</v>
      </c>
      <c r="C112" s="19">
        <v>403</v>
      </c>
      <c r="D112" s="53">
        <v>433</v>
      </c>
      <c r="E112" s="19">
        <v>798</v>
      </c>
      <c r="F112" s="19">
        <v>384</v>
      </c>
      <c r="G112" s="53">
        <v>414</v>
      </c>
      <c r="H112" s="19">
        <v>38</v>
      </c>
      <c r="I112" s="19">
        <v>19</v>
      </c>
      <c r="J112" s="20">
        <v>19</v>
      </c>
    </row>
    <row r="113" spans="1:10" x14ac:dyDescent="0.2">
      <c r="A113" s="7" t="s">
        <v>16</v>
      </c>
      <c r="B113" s="19">
        <v>976</v>
      </c>
      <c r="C113" s="19">
        <v>487</v>
      </c>
      <c r="D113" s="53">
        <v>489</v>
      </c>
      <c r="E113" s="19">
        <v>797</v>
      </c>
      <c r="F113" s="19">
        <v>388</v>
      </c>
      <c r="G113" s="53">
        <v>409</v>
      </c>
      <c r="H113" s="19">
        <v>179</v>
      </c>
      <c r="I113" s="19">
        <v>99</v>
      </c>
      <c r="J113" s="20">
        <v>80</v>
      </c>
    </row>
    <row r="114" spans="1:10" x14ac:dyDescent="0.2">
      <c r="A114" s="7" t="s">
        <v>17</v>
      </c>
      <c r="B114" s="19">
        <v>2439</v>
      </c>
      <c r="C114" s="19">
        <v>1264</v>
      </c>
      <c r="D114" s="53">
        <v>1175</v>
      </c>
      <c r="E114" s="19">
        <v>1976</v>
      </c>
      <c r="F114" s="19">
        <v>999</v>
      </c>
      <c r="G114" s="53">
        <v>977</v>
      </c>
      <c r="H114" s="19">
        <v>463</v>
      </c>
      <c r="I114" s="19">
        <v>265</v>
      </c>
      <c r="J114" s="20">
        <v>198</v>
      </c>
    </row>
    <row r="115" spans="1:10" x14ac:dyDescent="0.2">
      <c r="A115" s="7" t="s">
        <v>18</v>
      </c>
      <c r="B115" s="19">
        <v>255</v>
      </c>
      <c r="C115" s="19">
        <v>126</v>
      </c>
      <c r="D115" s="53">
        <v>129</v>
      </c>
      <c r="E115" s="19">
        <v>241</v>
      </c>
      <c r="F115" s="19">
        <v>121</v>
      </c>
      <c r="G115" s="53">
        <v>120</v>
      </c>
      <c r="H115" s="19">
        <v>14</v>
      </c>
      <c r="I115" s="19">
        <v>5</v>
      </c>
      <c r="J115" s="20">
        <v>9</v>
      </c>
    </row>
    <row r="116" spans="1:10" x14ac:dyDescent="0.2">
      <c r="A116" s="7" t="s">
        <v>19</v>
      </c>
      <c r="B116" s="19">
        <v>531</v>
      </c>
      <c r="C116" s="19">
        <v>257</v>
      </c>
      <c r="D116" s="53">
        <v>274</v>
      </c>
      <c r="E116" s="19">
        <v>489</v>
      </c>
      <c r="F116" s="19">
        <v>233</v>
      </c>
      <c r="G116" s="53">
        <v>256</v>
      </c>
      <c r="H116" s="19">
        <v>42</v>
      </c>
      <c r="I116" s="19">
        <v>24</v>
      </c>
      <c r="J116" s="20">
        <v>18</v>
      </c>
    </row>
    <row r="117" spans="1:10" x14ac:dyDescent="0.2">
      <c r="A117" s="7" t="s">
        <v>20</v>
      </c>
      <c r="B117" s="19">
        <v>3438</v>
      </c>
      <c r="C117" s="19">
        <v>1760</v>
      </c>
      <c r="D117" s="53">
        <v>1678</v>
      </c>
      <c r="E117" s="19">
        <v>2221</v>
      </c>
      <c r="F117" s="19">
        <v>1089</v>
      </c>
      <c r="G117" s="53">
        <v>1132</v>
      </c>
      <c r="H117" s="19">
        <v>1217</v>
      </c>
      <c r="I117" s="19">
        <v>671</v>
      </c>
      <c r="J117" s="20">
        <v>546</v>
      </c>
    </row>
    <row r="118" spans="1:10" x14ac:dyDescent="0.2">
      <c r="A118" s="7" t="s">
        <v>21</v>
      </c>
      <c r="B118" s="19">
        <v>146</v>
      </c>
      <c r="C118" s="19">
        <v>78</v>
      </c>
      <c r="D118" s="53">
        <v>68</v>
      </c>
      <c r="E118" s="19">
        <v>140</v>
      </c>
      <c r="F118" s="19">
        <v>77</v>
      </c>
      <c r="G118" s="53">
        <v>63</v>
      </c>
      <c r="H118" s="19">
        <v>6</v>
      </c>
      <c r="I118" s="19">
        <v>1</v>
      </c>
      <c r="J118" s="20">
        <v>5</v>
      </c>
    </row>
    <row r="119" spans="1:10" x14ac:dyDescent="0.2">
      <c r="A119" s="7" t="s">
        <v>22</v>
      </c>
      <c r="B119" s="19">
        <v>162</v>
      </c>
      <c r="C119" s="19">
        <v>81</v>
      </c>
      <c r="D119" s="53">
        <v>81</v>
      </c>
      <c r="E119" s="19">
        <v>150</v>
      </c>
      <c r="F119" s="19">
        <v>77</v>
      </c>
      <c r="G119" s="53">
        <v>73</v>
      </c>
      <c r="H119" s="19">
        <v>12</v>
      </c>
      <c r="I119" s="19">
        <v>4</v>
      </c>
      <c r="J119" s="20">
        <v>8</v>
      </c>
    </row>
    <row r="120" spans="1:10" x14ac:dyDescent="0.2">
      <c r="A120" s="7" t="s">
        <v>24</v>
      </c>
      <c r="B120" s="19">
        <v>2262</v>
      </c>
      <c r="C120" s="19">
        <v>1098</v>
      </c>
      <c r="D120" s="53">
        <v>1164</v>
      </c>
      <c r="E120" s="19">
        <v>2107</v>
      </c>
      <c r="F120" s="19">
        <v>1021</v>
      </c>
      <c r="G120" s="53">
        <v>1086</v>
      </c>
      <c r="H120" s="19">
        <v>155</v>
      </c>
      <c r="I120" s="19">
        <v>77</v>
      </c>
      <c r="J120" s="20">
        <v>78</v>
      </c>
    </row>
    <row r="121" spans="1:10" x14ac:dyDescent="0.2">
      <c r="A121" s="7" t="s">
        <v>25</v>
      </c>
      <c r="B121" s="19">
        <v>169</v>
      </c>
      <c r="C121" s="19">
        <v>79</v>
      </c>
      <c r="D121" s="53">
        <v>90</v>
      </c>
      <c r="E121" s="19">
        <v>159</v>
      </c>
      <c r="F121" s="19">
        <v>75</v>
      </c>
      <c r="G121" s="53">
        <v>84</v>
      </c>
      <c r="H121" s="19">
        <v>10</v>
      </c>
      <c r="I121" s="19">
        <v>4</v>
      </c>
      <c r="J121" s="20">
        <v>6</v>
      </c>
    </row>
    <row r="122" spans="1:10" x14ac:dyDescent="0.2">
      <c r="A122" s="7" t="s">
        <v>26</v>
      </c>
      <c r="B122" s="19">
        <v>147</v>
      </c>
      <c r="C122" s="19">
        <v>78</v>
      </c>
      <c r="D122" s="53">
        <v>69</v>
      </c>
      <c r="E122" s="19">
        <v>132</v>
      </c>
      <c r="F122" s="19">
        <v>69</v>
      </c>
      <c r="G122" s="53">
        <v>63</v>
      </c>
      <c r="H122" s="19">
        <v>15</v>
      </c>
      <c r="I122" s="19">
        <v>9</v>
      </c>
      <c r="J122" s="20">
        <v>6</v>
      </c>
    </row>
    <row r="123" spans="1:10" x14ac:dyDescent="0.2">
      <c r="A123" s="7" t="s">
        <v>27</v>
      </c>
      <c r="B123" s="19">
        <v>923</v>
      </c>
      <c r="C123" s="19">
        <v>435</v>
      </c>
      <c r="D123" s="53">
        <v>488</v>
      </c>
      <c r="E123" s="19">
        <v>766</v>
      </c>
      <c r="F123" s="19">
        <v>360</v>
      </c>
      <c r="G123" s="53">
        <v>406</v>
      </c>
      <c r="H123" s="19">
        <v>157</v>
      </c>
      <c r="I123" s="19">
        <v>75</v>
      </c>
      <c r="J123" s="20">
        <v>82</v>
      </c>
    </row>
    <row r="124" spans="1:10" x14ac:dyDescent="0.2">
      <c r="A124" s="7" t="s">
        <v>28</v>
      </c>
      <c r="B124" s="19">
        <v>59</v>
      </c>
      <c r="C124" s="19">
        <v>33</v>
      </c>
      <c r="D124" s="53">
        <v>26</v>
      </c>
      <c r="E124" s="19">
        <v>54</v>
      </c>
      <c r="F124" s="19">
        <v>32</v>
      </c>
      <c r="G124" s="53">
        <v>22</v>
      </c>
      <c r="H124" s="19">
        <v>5</v>
      </c>
      <c r="I124" s="19">
        <v>1</v>
      </c>
      <c r="J124" s="20">
        <v>4</v>
      </c>
    </row>
    <row r="125" spans="1:10" x14ac:dyDescent="0.2">
      <c r="A125" s="7" t="s">
        <v>29</v>
      </c>
      <c r="B125" s="19">
        <v>426</v>
      </c>
      <c r="C125" s="19">
        <v>234</v>
      </c>
      <c r="D125" s="53">
        <v>192</v>
      </c>
      <c r="E125" s="19">
        <v>343</v>
      </c>
      <c r="F125" s="19">
        <v>183</v>
      </c>
      <c r="G125" s="53">
        <v>160</v>
      </c>
      <c r="H125" s="19">
        <v>83</v>
      </c>
      <c r="I125" s="19">
        <v>51</v>
      </c>
      <c r="J125" s="20">
        <v>32</v>
      </c>
    </row>
    <row r="126" spans="1:10" x14ac:dyDescent="0.2">
      <c r="A126" s="7" t="s">
        <v>30</v>
      </c>
      <c r="B126" s="19">
        <v>76</v>
      </c>
      <c r="C126" s="19">
        <v>43</v>
      </c>
      <c r="D126" s="53">
        <v>33</v>
      </c>
      <c r="E126" s="19">
        <v>65</v>
      </c>
      <c r="F126" s="19">
        <v>36</v>
      </c>
      <c r="G126" s="53">
        <v>29</v>
      </c>
      <c r="H126" s="19">
        <v>11</v>
      </c>
      <c r="I126" s="19">
        <v>7</v>
      </c>
      <c r="J126" s="20">
        <v>4</v>
      </c>
    </row>
    <row r="127" spans="1:10" x14ac:dyDescent="0.2">
      <c r="A127" s="7" t="s">
        <v>94</v>
      </c>
      <c r="B127" s="19">
        <v>570</v>
      </c>
      <c r="C127" s="19">
        <v>297</v>
      </c>
      <c r="D127" s="53">
        <v>273</v>
      </c>
      <c r="E127" s="19">
        <v>489</v>
      </c>
      <c r="F127" s="19">
        <v>256</v>
      </c>
      <c r="G127" s="53">
        <v>233</v>
      </c>
      <c r="H127" s="19">
        <v>81</v>
      </c>
      <c r="I127" s="19">
        <v>41</v>
      </c>
      <c r="J127" s="20">
        <v>40</v>
      </c>
    </row>
    <row r="128" spans="1:10" x14ac:dyDescent="0.2">
      <c r="A128" s="7" t="s">
        <v>103</v>
      </c>
      <c r="B128" s="19">
        <v>368</v>
      </c>
      <c r="C128" s="19">
        <v>188</v>
      </c>
      <c r="D128" s="53">
        <v>180</v>
      </c>
      <c r="E128" s="19">
        <v>351</v>
      </c>
      <c r="F128" s="19">
        <v>177</v>
      </c>
      <c r="G128" s="53">
        <v>174</v>
      </c>
      <c r="H128" s="19">
        <v>17</v>
      </c>
      <c r="I128" s="19">
        <v>11</v>
      </c>
      <c r="J128" s="20">
        <v>6</v>
      </c>
    </row>
    <row r="129" spans="1:10" x14ac:dyDescent="0.2">
      <c r="A129" s="7"/>
      <c r="B129" s="59"/>
      <c r="C129" s="59"/>
      <c r="D129" s="60"/>
      <c r="E129" s="59"/>
      <c r="F129" s="59"/>
      <c r="G129" s="60"/>
      <c r="H129" s="59"/>
      <c r="I129" s="59"/>
      <c r="J129" s="75"/>
    </row>
    <row r="130" spans="1:10" x14ac:dyDescent="0.2">
      <c r="A130" s="18" t="str">
        <f>VLOOKUP("&lt;Zeilentitel_1&gt;",Uebersetzungen!$B$3:$E$105,Uebersetzungen!$B$2+1,FALSE)</f>
        <v>GRAUBÜNDEN</v>
      </c>
      <c r="B130" s="61">
        <v>206111</v>
      </c>
      <c r="C130" s="62">
        <v>103786</v>
      </c>
      <c r="D130" s="63">
        <v>102325</v>
      </c>
      <c r="E130" s="61">
        <v>162753</v>
      </c>
      <c r="F130" s="62">
        <v>80141</v>
      </c>
      <c r="G130" s="63">
        <v>82612</v>
      </c>
      <c r="H130" s="61">
        <v>43358</v>
      </c>
      <c r="I130" s="62">
        <v>23645</v>
      </c>
      <c r="J130" s="64">
        <v>19713</v>
      </c>
    </row>
    <row r="131" spans="1:10" x14ac:dyDescent="0.2">
      <c r="A131" s="16" t="str">
        <f>VLOOKUP("&lt;Zeilentitel_2&gt;",Uebersetzungen!$B$3:$E$105,Uebersetzungen!$B$2+1,FALSE)</f>
        <v>Region Albula</v>
      </c>
      <c r="B131" s="65">
        <v>8170</v>
      </c>
      <c r="C131" s="19">
        <v>4179</v>
      </c>
      <c r="D131" s="53">
        <v>3991</v>
      </c>
      <c r="E131" s="19">
        <v>6615</v>
      </c>
      <c r="F131" s="19">
        <v>3283</v>
      </c>
      <c r="G131" s="53">
        <v>3332</v>
      </c>
      <c r="H131" s="19">
        <v>1555</v>
      </c>
      <c r="I131" s="19">
        <v>896</v>
      </c>
      <c r="J131" s="20">
        <v>659</v>
      </c>
    </row>
    <row r="132" spans="1:10" x14ac:dyDescent="0.2">
      <c r="A132" s="16" t="str">
        <f>VLOOKUP("&lt;Zeilentitel_3&gt;",Uebersetzungen!$B$3:$E$105,Uebersetzungen!$B$2+1,FALSE)</f>
        <v>Region Bernina</v>
      </c>
      <c r="B132" s="65">
        <v>4604</v>
      </c>
      <c r="C132" s="19">
        <v>2318</v>
      </c>
      <c r="D132" s="53">
        <v>2286</v>
      </c>
      <c r="E132" s="19">
        <v>4037</v>
      </c>
      <c r="F132" s="19">
        <v>1988</v>
      </c>
      <c r="G132" s="53">
        <v>2049</v>
      </c>
      <c r="H132" s="19">
        <v>567</v>
      </c>
      <c r="I132" s="19">
        <v>330</v>
      </c>
      <c r="J132" s="20">
        <v>237</v>
      </c>
    </row>
    <row r="133" spans="1:10" x14ac:dyDescent="0.2">
      <c r="A133" s="16" t="str">
        <f>VLOOKUP("&lt;Zeilentitel_4&gt;",Uebersetzungen!$B$3:$E$105,Uebersetzungen!$B$2+1,FALSE)</f>
        <v>Region Engiadina Bassa/Val Müstair</v>
      </c>
      <c r="B133" s="65">
        <v>9120</v>
      </c>
      <c r="C133" s="19">
        <v>4566</v>
      </c>
      <c r="D133" s="53">
        <v>4554</v>
      </c>
      <c r="E133" s="19">
        <v>7375</v>
      </c>
      <c r="F133" s="19">
        <v>3672</v>
      </c>
      <c r="G133" s="53">
        <v>3703</v>
      </c>
      <c r="H133" s="19">
        <v>1745</v>
      </c>
      <c r="I133" s="19">
        <v>894</v>
      </c>
      <c r="J133" s="20">
        <v>851</v>
      </c>
    </row>
    <row r="134" spans="1:10" x14ac:dyDescent="0.2">
      <c r="A134" s="16" t="str">
        <f>VLOOKUP("&lt;Zeilentitel_5&gt;",Uebersetzungen!$B$3:$E$105,Uebersetzungen!$B$2+1,FALSE)</f>
        <v>Region Imboden</v>
      </c>
      <c r="B134" s="65">
        <v>22131</v>
      </c>
      <c r="C134" s="19">
        <v>11144</v>
      </c>
      <c r="D134" s="53">
        <v>10987</v>
      </c>
      <c r="E134" s="19">
        <v>17573</v>
      </c>
      <c r="F134" s="19">
        <v>8610</v>
      </c>
      <c r="G134" s="53">
        <v>8963</v>
      </c>
      <c r="H134" s="19">
        <v>4558</v>
      </c>
      <c r="I134" s="19">
        <v>2534</v>
      </c>
      <c r="J134" s="20">
        <v>2024</v>
      </c>
    </row>
    <row r="135" spans="1:10" x14ac:dyDescent="0.2">
      <c r="A135" s="16" t="str">
        <f>VLOOKUP("&lt;Zeilentitel_6&gt;",Uebersetzungen!$B$3:$E$105,Uebersetzungen!$B$2+1,FALSE)</f>
        <v>Region Landquart</v>
      </c>
      <c r="B135" s="65">
        <v>26673</v>
      </c>
      <c r="C135" s="19">
        <v>13409</v>
      </c>
      <c r="D135" s="53">
        <v>13264</v>
      </c>
      <c r="E135" s="19">
        <v>22231</v>
      </c>
      <c r="F135" s="19">
        <v>11005</v>
      </c>
      <c r="G135" s="53">
        <v>11226</v>
      </c>
      <c r="H135" s="19">
        <v>4442</v>
      </c>
      <c r="I135" s="19">
        <v>2404</v>
      </c>
      <c r="J135" s="20">
        <v>2038</v>
      </c>
    </row>
    <row r="136" spans="1:10" x14ac:dyDescent="0.2">
      <c r="A136" s="16" t="str">
        <f>VLOOKUP("&lt;Zeilentitel_7&gt;",Uebersetzungen!$B$3:$E$105,Uebersetzungen!$B$2+1,FALSE)</f>
        <v>Region Maloja</v>
      </c>
      <c r="B136" s="65">
        <v>18307</v>
      </c>
      <c r="C136" s="19">
        <v>9191</v>
      </c>
      <c r="D136" s="53">
        <v>9116</v>
      </c>
      <c r="E136" s="19">
        <v>12567</v>
      </c>
      <c r="F136" s="19">
        <v>6130</v>
      </c>
      <c r="G136" s="53">
        <v>6437</v>
      </c>
      <c r="H136" s="19">
        <v>5740</v>
      </c>
      <c r="I136" s="19">
        <v>3061</v>
      </c>
      <c r="J136" s="20">
        <v>2679</v>
      </c>
    </row>
    <row r="137" spans="1:10" x14ac:dyDescent="0.2">
      <c r="A137" s="16" t="str">
        <f>VLOOKUP("&lt;Zeilentitel_8&gt;",Uebersetzungen!$B$3:$E$105,Uebersetzungen!$B$2+1,FALSE)</f>
        <v>Region Moesa</v>
      </c>
      <c r="B137" s="65">
        <v>9351</v>
      </c>
      <c r="C137" s="19">
        <v>4819</v>
      </c>
      <c r="D137" s="53">
        <v>4532</v>
      </c>
      <c r="E137" s="19">
        <v>6984</v>
      </c>
      <c r="F137" s="19">
        <v>3451</v>
      </c>
      <c r="G137" s="53">
        <v>3533</v>
      </c>
      <c r="H137" s="19">
        <v>2367</v>
      </c>
      <c r="I137" s="19">
        <v>1368</v>
      </c>
      <c r="J137" s="20">
        <v>999</v>
      </c>
    </row>
    <row r="138" spans="1:10" x14ac:dyDescent="0.2">
      <c r="A138" s="16" t="str">
        <f>VLOOKUP("&lt;Zeilentitel_9&gt;",Uebersetzungen!$B$3:$E$105,Uebersetzungen!$B$2+1,FALSE)</f>
        <v>Region Plessur</v>
      </c>
      <c r="B138" s="65">
        <v>44756</v>
      </c>
      <c r="C138" s="19">
        <v>22162</v>
      </c>
      <c r="D138" s="53">
        <v>22594</v>
      </c>
      <c r="E138" s="19">
        <v>33854</v>
      </c>
      <c r="F138" s="19">
        <v>16302</v>
      </c>
      <c r="G138" s="53">
        <v>17552</v>
      </c>
      <c r="H138" s="19">
        <v>10902</v>
      </c>
      <c r="I138" s="19">
        <v>5860</v>
      </c>
      <c r="J138" s="20">
        <v>5042</v>
      </c>
    </row>
    <row r="139" spans="1:10" x14ac:dyDescent="0.2">
      <c r="A139" s="16" t="str">
        <f>VLOOKUP("&lt;Zeilentitel_10&gt;",Uebersetzungen!$B$3:$E$105,Uebersetzungen!$B$2+1,FALSE)</f>
        <v>Region Prättigau/Davos</v>
      </c>
      <c r="B139" s="65">
        <v>26681</v>
      </c>
      <c r="C139" s="19">
        <v>13483</v>
      </c>
      <c r="D139" s="53">
        <v>13198</v>
      </c>
      <c r="E139" s="19">
        <v>20971</v>
      </c>
      <c r="F139" s="19">
        <v>10380</v>
      </c>
      <c r="G139" s="53">
        <v>10591</v>
      </c>
      <c r="H139" s="19">
        <v>5710</v>
      </c>
      <c r="I139" s="19">
        <v>3103</v>
      </c>
      <c r="J139" s="20">
        <v>2607</v>
      </c>
    </row>
    <row r="140" spans="1:10" x14ac:dyDescent="0.2">
      <c r="A140" s="16" t="str">
        <f>VLOOKUP("&lt;Zeilentitel_11&gt;",Uebersetzungen!$B$3:$E$105,Uebersetzungen!$B$2+1,FALSE)</f>
        <v>Region Surselva</v>
      </c>
      <c r="B140" s="65">
        <v>21878</v>
      </c>
      <c r="C140" s="19">
        <v>11248</v>
      </c>
      <c r="D140" s="53">
        <v>10630</v>
      </c>
      <c r="E140" s="19">
        <v>18684</v>
      </c>
      <c r="F140" s="19">
        <v>9461</v>
      </c>
      <c r="G140" s="53">
        <v>9223</v>
      </c>
      <c r="H140" s="19">
        <v>3194</v>
      </c>
      <c r="I140" s="19">
        <v>1787</v>
      </c>
      <c r="J140" s="20">
        <v>1407</v>
      </c>
    </row>
    <row r="141" spans="1:10" ht="13.5" thickBot="1" x14ac:dyDescent="0.25">
      <c r="A141" s="17" t="str">
        <f>VLOOKUP("&lt;Zeilentitel_12&gt;",Uebersetzungen!$B$3:$E$105,Uebersetzungen!$B$2+1,FALSE)</f>
        <v>Region Viamala</v>
      </c>
      <c r="B141" s="72">
        <v>14440</v>
      </c>
      <c r="C141" s="66">
        <v>7267</v>
      </c>
      <c r="D141" s="67">
        <v>7173</v>
      </c>
      <c r="E141" s="66">
        <v>11862</v>
      </c>
      <c r="F141" s="66">
        <v>5859</v>
      </c>
      <c r="G141" s="67">
        <v>6003</v>
      </c>
      <c r="H141" s="66">
        <v>2578</v>
      </c>
      <c r="I141" s="66">
        <v>1408</v>
      </c>
      <c r="J141" s="76">
        <v>1170</v>
      </c>
    </row>
    <row r="143" spans="1:10" x14ac:dyDescent="0.2">
      <c r="A143" s="10" t="str">
        <f>VLOOKUP("&lt;Legende_1&gt;",Uebersetzungen!$B$3:$E$58,Uebersetzungen!$B$2+1,FALSE)</f>
        <v>(*) Inkl. Staatenlos und ohne Angabe</v>
      </c>
    </row>
    <row r="145" spans="1:1" x14ac:dyDescent="0.2">
      <c r="A145" s="5" t="str">
        <f>VLOOKUP("&lt;Quelle_1&gt;",Uebersetzungen!$B$3:$E$58,Uebersetzungen!$B$2+1,FALSE)</f>
        <v>Quelle: BFS (STATPOP)</v>
      </c>
    </row>
    <row r="146" spans="1:1" x14ac:dyDescent="0.2">
      <c r="A146" s="10" t="str">
        <f>VLOOKUP("&lt;Aktualisierung&gt;",Uebersetzungen!$B$3:$E$58,Uebersetzungen!$B$2+1,FALSE)</f>
        <v>Letztmals aktualisiert am: 03.04.2025</v>
      </c>
    </row>
  </sheetData>
  <sheetProtection sheet="1" objects="1" scenarios="1"/>
  <mergeCells count="3">
    <mergeCell ref="A7:D7"/>
    <mergeCell ref="A9:H9"/>
    <mergeCell ref="B12:J12"/>
  </mergeCells>
  <pageMargins left="0.7" right="0.7" top="0.78740157499999996" bottom="0.78740157499999996" header="0.3" footer="0.3"/>
  <pageSetup paperSize="9" scale="43" orientation="portrait" r:id="rId1"/>
  <rowBreaks count="1" manualBreakCount="1">
    <brk id="75" max="10" man="1"/>
  </rowBreaks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H4" sqref="H4"/>
    </sheetView>
  </sheetViews>
  <sheetFormatPr baseColWidth="10" defaultColWidth="12.5703125" defaultRowHeight="12.75" x14ac:dyDescent="0.2"/>
  <cols>
    <col min="1" max="1" width="8.5703125" style="28" bestFit="1" customWidth="1"/>
    <col min="2" max="2" width="17.7109375" style="28" bestFit="1" customWidth="1"/>
    <col min="3" max="3" width="46.7109375" style="28" bestFit="1" customWidth="1"/>
    <col min="4" max="4" width="47.5703125" style="28" bestFit="1" customWidth="1"/>
    <col min="5" max="5" width="47" style="28" bestFit="1" customWidth="1"/>
    <col min="6" max="16384" width="12.5703125" style="28"/>
  </cols>
  <sheetData>
    <row r="1" spans="1:6" x14ac:dyDescent="0.2">
      <c r="A1" s="24" t="s">
        <v>104</v>
      </c>
      <c r="B1" s="24" t="s">
        <v>105</v>
      </c>
      <c r="C1" s="24" t="s">
        <v>106</v>
      </c>
      <c r="D1" s="24" t="s">
        <v>107</v>
      </c>
      <c r="E1" s="24" t="s">
        <v>108</v>
      </c>
      <c r="F1" s="25"/>
    </row>
    <row r="2" spans="1:6" x14ac:dyDescent="0.2">
      <c r="A2" s="26" t="s">
        <v>109</v>
      </c>
      <c r="B2" s="27">
        <v>1</v>
      </c>
      <c r="C2" s="25"/>
      <c r="D2" s="25"/>
      <c r="E2" s="25"/>
      <c r="F2" s="25"/>
    </row>
    <row r="3" spans="1:6" x14ac:dyDescent="0.2">
      <c r="A3" s="26"/>
      <c r="B3" s="28" t="s">
        <v>110</v>
      </c>
      <c r="C3" s="29" t="s">
        <v>111</v>
      </c>
      <c r="D3" s="29" t="s">
        <v>112</v>
      </c>
      <c r="E3" s="29" t="s">
        <v>113</v>
      </c>
      <c r="F3" s="25"/>
    </row>
    <row r="4" spans="1:6" ht="38.25" x14ac:dyDescent="0.2">
      <c r="A4" s="26" t="s">
        <v>114</v>
      </c>
      <c r="B4" s="30" t="s">
        <v>115</v>
      </c>
      <c r="C4" s="31" t="s">
        <v>191</v>
      </c>
      <c r="D4" s="31" t="s">
        <v>190</v>
      </c>
      <c r="E4" s="31" t="s">
        <v>189</v>
      </c>
      <c r="F4" s="25"/>
    </row>
    <row r="5" spans="1:6" x14ac:dyDescent="0.2">
      <c r="A5" s="26"/>
      <c r="B5" s="28" t="s">
        <v>116</v>
      </c>
      <c r="C5" s="29" t="s">
        <v>192</v>
      </c>
      <c r="D5" s="29" t="s">
        <v>193</v>
      </c>
      <c r="E5" s="29" t="s">
        <v>194</v>
      </c>
      <c r="F5" s="25"/>
    </row>
    <row r="6" spans="1:6" x14ac:dyDescent="0.2">
      <c r="A6" s="26"/>
      <c r="B6" s="26"/>
      <c r="C6" s="32"/>
      <c r="D6" s="32"/>
      <c r="E6" s="32"/>
      <c r="F6" s="25"/>
    </row>
    <row r="7" spans="1:6" x14ac:dyDescent="0.2">
      <c r="A7" s="26" t="s">
        <v>117</v>
      </c>
      <c r="B7" s="28" t="s">
        <v>118</v>
      </c>
      <c r="C7" s="29" t="s">
        <v>0</v>
      </c>
      <c r="D7" s="29" t="s">
        <v>0</v>
      </c>
      <c r="E7" s="29" t="s">
        <v>173</v>
      </c>
      <c r="F7" s="25"/>
    </row>
    <row r="8" spans="1:6" x14ac:dyDescent="0.2">
      <c r="A8" s="26"/>
      <c r="B8" s="28" t="s">
        <v>119</v>
      </c>
      <c r="C8" s="29" t="s">
        <v>175</v>
      </c>
      <c r="D8" s="29" t="s">
        <v>182</v>
      </c>
      <c r="E8" s="29" t="s">
        <v>174</v>
      </c>
      <c r="F8" s="25"/>
    </row>
    <row r="9" spans="1:6" x14ac:dyDescent="0.2">
      <c r="A9" s="26"/>
      <c r="B9" s="28" t="s">
        <v>120</v>
      </c>
      <c r="C9" s="29" t="s">
        <v>195</v>
      </c>
      <c r="D9" s="29" t="s">
        <v>196</v>
      </c>
      <c r="E9" s="29" t="s">
        <v>197</v>
      </c>
      <c r="F9" s="25"/>
    </row>
    <row r="10" spans="1:6" x14ac:dyDescent="0.2">
      <c r="A10" s="26"/>
      <c r="B10" s="28" t="s">
        <v>121</v>
      </c>
      <c r="C10" s="29" t="s">
        <v>176</v>
      </c>
      <c r="D10" s="29" t="s">
        <v>183</v>
      </c>
      <c r="E10" s="29" t="s">
        <v>184</v>
      </c>
      <c r="F10" s="25"/>
    </row>
    <row r="11" spans="1:6" x14ac:dyDescent="0.2">
      <c r="A11" s="26"/>
      <c r="B11" s="26"/>
      <c r="C11" s="32"/>
      <c r="D11" s="32"/>
      <c r="E11" s="32"/>
      <c r="F11" s="26"/>
    </row>
    <row r="12" spans="1:6" x14ac:dyDescent="0.2">
      <c r="A12" s="26"/>
      <c r="B12" s="28" t="s">
        <v>179</v>
      </c>
      <c r="C12" s="73" t="s">
        <v>0</v>
      </c>
      <c r="D12" s="73" t="s">
        <v>0</v>
      </c>
      <c r="E12" s="73" t="s">
        <v>173</v>
      </c>
      <c r="F12" s="25"/>
    </row>
    <row r="13" spans="1:6" x14ac:dyDescent="0.2">
      <c r="A13" s="26"/>
      <c r="B13" s="28" t="s">
        <v>180</v>
      </c>
      <c r="C13" s="73" t="s">
        <v>177</v>
      </c>
      <c r="D13" s="73" t="s">
        <v>187</v>
      </c>
      <c r="E13" s="73" t="s">
        <v>185</v>
      </c>
      <c r="F13" s="25"/>
    </row>
    <row r="14" spans="1:6" x14ac:dyDescent="0.2">
      <c r="A14" s="26"/>
      <c r="B14" s="42" t="s">
        <v>181</v>
      </c>
      <c r="C14" s="73" t="s">
        <v>178</v>
      </c>
      <c r="D14" s="73" t="s">
        <v>188</v>
      </c>
      <c r="E14" s="73" t="s">
        <v>186</v>
      </c>
      <c r="F14" s="25"/>
    </row>
    <row r="15" spans="1:6" x14ac:dyDescent="0.2">
      <c r="A15" s="26"/>
      <c r="B15" s="25"/>
      <c r="C15" s="37"/>
      <c r="D15" s="37"/>
      <c r="E15" s="37"/>
      <c r="F15" s="25"/>
    </row>
    <row r="16" spans="1:6" x14ac:dyDescent="0.2">
      <c r="A16" s="26"/>
      <c r="B16" s="25"/>
      <c r="C16" s="33"/>
      <c r="D16" s="33"/>
      <c r="E16" s="33"/>
      <c r="F16" s="25"/>
    </row>
    <row r="17" spans="1:8" x14ac:dyDescent="0.2">
      <c r="A17" s="26" t="s">
        <v>114</v>
      </c>
      <c r="B17" s="28" t="s">
        <v>122</v>
      </c>
      <c r="C17" s="29" t="s">
        <v>88</v>
      </c>
      <c r="D17" s="29" t="s">
        <v>123</v>
      </c>
      <c r="E17" s="29" t="s">
        <v>124</v>
      </c>
      <c r="F17" s="25"/>
    </row>
    <row r="18" spans="1:8" x14ac:dyDescent="0.2">
      <c r="A18" s="25"/>
      <c r="B18" s="28" t="s">
        <v>125</v>
      </c>
      <c r="C18" s="34" t="s">
        <v>126</v>
      </c>
      <c r="D18" s="29" t="s">
        <v>127</v>
      </c>
      <c r="E18" s="29" t="s">
        <v>128</v>
      </c>
      <c r="F18" s="25"/>
    </row>
    <row r="19" spans="1:8" x14ac:dyDescent="0.2">
      <c r="A19" s="25"/>
      <c r="B19" s="28" t="s">
        <v>129</v>
      </c>
      <c r="C19" s="34" t="s">
        <v>130</v>
      </c>
      <c r="D19" s="29" t="s">
        <v>131</v>
      </c>
      <c r="E19" s="29" t="s">
        <v>132</v>
      </c>
      <c r="F19" s="25"/>
    </row>
    <row r="20" spans="1:8" x14ac:dyDescent="0.2">
      <c r="A20" s="25"/>
      <c r="B20" s="28" t="s">
        <v>133</v>
      </c>
      <c r="C20" s="34" t="s">
        <v>134</v>
      </c>
      <c r="D20" s="29" t="s">
        <v>135</v>
      </c>
      <c r="E20" s="29" t="s">
        <v>136</v>
      </c>
      <c r="F20" s="25"/>
    </row>
    <row r="21" spans="1:8" x14ac:dyDescent="0.2">
      <c r="A21" s="25"/>
      <c r="B21" s="28" t="s">
        <v>137</v>
      </c>
      <c r="C21" s="34" t="s">
        <v>138</v>
      </c>
      <c r="D21" s="29" t="s">
        <v>139</v>
      </c>
      <c r="E21" s="29" t="s">
        <v>140</v>
      </c>
      <c r="F21" s="25"/>
    </row>
    <row r="22" spans="1:8" x14ac:dyDescent="0.2">
      <c r="A22" s="25"/>
      <c r="B22" s="28" t="s">
        <v>141</v>
      </c>
      <c r="C22" s="34" t="s">
        <v>142</v>
      </c>
      <c r="D22" s="29" t="s">
        <v>143</v>
      </c>
      <c r="E22" s="29" t="s">
        <v>144</v>
      </c>
      <c r="F22" s="25"/>
      <c r="H22" s="30"/>
    </row>
    <row r="23" spans="1:8" x14ac:dyDescent="0.2">
      <c r="A23" s="25"/>
      <c r="B23" s="28" t="s">
        <v>145</v>
      </c>
      <c r="C23" s="34" t="s">
        <v>146</v>
      </c>
      <c r="D23" s="29" t="s">
        <v>147</v>
      </c>
      <c r="E23" s="29" t="s">
        <v>148</v>
      </c>
      <c r="F23" s="25"/>
      <c r="H23" s="30"/>
    </row>
    <row r="24" spans="1:8" x14ac:dyDescent="0.2">
      <c r="A24" s="25"/>
      <c r="B24" s="28" t="s">
        <v>149</v>
      </c>
      <c r="C24" s="34" t="s">
        <v>150</v>
      </c>
      <c r="D24" s="29" t="s">
        <v>151</v>
      </c>
      <c r="E24" s="29" t="s">
        <v>152</v>
      </c>
      <c r="F24" s="25"/>
      <c r="H24" s="30"/>
    </row>
    <row r="25" spans="1:8" x14ac:dyDescent="0.2">
      <c r="A25" s="25"/>
      <c r="B25" s="28" t="s">
        <v>153</v>
      </c>
      <c r="C25" s="34" t="s">
        <v>154</v>
      </c>
      <c r="D25" s="29" t="s">
        <v>155</v>
      </c>
      <c r="E25" s="29" t="s">
        <v>156</v>
      </c>
      <c r="F25" s="25"/>
      <c r="H25" s="30"/>
    </row>
    <row r="26" spans="1:8" x14ac:dyDescent="0.2">
      <c r="A26" s="25"/>
      <c r="B26" s="28" t="s">
        <v>157</v>
      </c>
      <c r="C26" s="34" t="s">
        <v>158</v>
      </c>
      <c r="D26" s="29" t="s">
        <v>159</v>
      </c>
      <c r="E26" s="29" t="s">
        <v>160</v>
      </c>
      <c r="F26" s="25"/>
      <c r="H26" s="30"/>
    </row>
    <row r="27" spans="1:8" x14ac:dyDescent="0.2">
      <c r="A27" s="25"/>
      <c r="B27" s="28" t="s">
        <v>161</v>
      </c>
      <c r="C27" s="34" t="s">
        <v>162</v>
      </c>
      <c r="D27" s="29" t="s">
        <v>163</v>
      </c>
      <c r="E27" s="29" t="s">
        <v>164</v>
      </c>
      <c r="F27" s="25"/>
      <c r="H27" s="30"/>
    </row>
    <row r="28" spans="1:8" x14ac:dyDescent="0.2">
      <c r="A28" s="25"/>
      <c r="B28" s="28" t="s">
        <v>165</v>
      </c>
      <c r="C28" s="34" t="s">
        <v>166</v>
      </c>
      <c r="D28" s="29" t="s">
        <v>167</v>
      </c>
      <c r="E28" s="29" t="s">
        <v>168</v>
      </c>
      <c r="F28" s="25"/>
      <c r="H28" s="30"/>
    </row>
    <row r="29" spans="1:8" x14ac:dyDescent="0.2">
      <c r="A29" s="25"/>
      <c r="B29" s="25"/>
      <c r="C29" s="33"/>
      <c r="D29" s="33"/>
      <c r="E29" s="33"/>
      <c r="F29" s="25"/>
      <c r="H29" s="30"/>
    </row>
    <row r="30" spans="1:8" x14ac:dyDescent="0.2">
      <c r="A30" s="25"/>
      <c r="B30" s="25"/>
      <c r="C30" s="33"/>
      <c r="D30" s="33"/>
      <c r="E30" s="33"/>
      <c r="F30" s="25"/>
      <c r="H30" s="30"/>
    </row>
    <row r="31" spans="1:8" x14ac:dyDescent="0.2">
      <c r="A31" s="25"/>
      <c r="B31" s="42" t="s">
        <v>198</v>
      </c>
      <c r="C31" s="34" t="s">
        <v>199</v>
      </c>
      <c r="D31" s="29" t="s">
        <v>201</v>
      </c>
      <c r="E31" s="29" t="s">
        <v>200</v>
      </c>
      <c r="F31" s="25"/>
      <c r="H31" s="30"/>
    </row>
    <row r="32" spans="1:8" x14ac:dyDescent="0.2">
      <c r="A32" s="25"/>
      <c r="C32" s="34"/>
      <c r="D32" s="29"/>
      <c r="E32" s="29"/>
      <c r="F32" s="25"/>
      <c r="H32" s="30"/>
    </row>
    <row r="33" spans="1:8" x14ac:dyDescent="0.2">
      <c r="A33" s="25"/>
      <c r="B33" s="25"/>
      <c r="C33" s="33"/>
      <c r="D33" s="33"/>
      <c r="E33" s="33"/>
      <c r="F33" s="25"/>
      <c r="H33" s="30"/>
    </row>
    <row r="34" spans="1:8" x14ac:dyDescent="0.2">
      <c r="A34" s="25"/>
      <c r="B34" s="25"/>
      <c r="C34" s="33"/>
      <c r="D34" s="33"/>
      <c r="E34" s="33"/>
      <c r="F34" s="25"/>
      <c r="H34" s="30"/>
    </row>
    <row r="35" spans="1:8" x14ac:dyDescent="0.2">
      <c r="A35" s="25" t="s">
        <v>117</v>
      </c>
      <c r="B35" s="28" t="s">
        <v>169</v>
      </c>
      <c r="C35" s="29" t="s">
        <v>89</v>
      </c>
      <c r="D35" s="29" t="s">
        <v>171</v>
      </c>
      <c r="E35" s="29" t="s">
        <v>172</v>
      </c>
      <c r="F35" s="25"/>
      <c r="H35" s="30"/>
    </row>
    <row r="36" spans="1:8" x14ac:dyDescent="0.2">
      <c r="A36" s="25" t="s">
        <v>114</v>
      </c>
      <c r="B36" s="35" t="s">
        <v>170</v>
      </c>
      <c r="C36" s="36" t="s">
        <v>203</v>
      </c>
      <c r="D36" s="36" t="s">
        <v>204</v>
      </c>
      <c r="E36" s="36" t="s">
        <v>205</v>
      </c>
      <c r="F36" s="25"/>
      <c r="H36" s="30"/>
    </row>
    <row r="37" spans="1:8" x14ac:dyDescent="0.2">
      <c r="A37" s="25"/>
      <c r="B37" s="25"/>
      <c r="C37" s="37"/>
      <c r="D37" s="37"/>
      <c r="E37" s="37"/>
      <c r="F37" s="25"/>
      <c r="H37" s="30"/>
    </row>
    <row r="38" spans="1:8" x14ac:dyDescent="0.2">
      <c r="A38" s="26"/>
      <c r="B38" s="27"/>
      <c r="C38" s="37"/>
      <c r="D38" s="37"/>
      <c r="E38" s="37"/>
      <c r="F38" s="25"/>
      <c r="H38" s="30"/>
    </row>
    <row r="39" spans="1:8" x14ac:dyDescent="0.2">
      <c r="H39" s="3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4AF62A7616B4EAE4BBA59A35239F2" ma:contentTypeVersion="6" ma:contentTypeDescription="Ein neues Dokument erstellen." ma:contentTypeScope="" ma:versionID="09877fda359b1c6648282709b10ce9d8">
  <xsd:schema xmlns:xsd="http://www.w3.org/2001/XMLSchema" xmlns:xs="http://www.w3.org/2001/XMLSchema" xmlns:p="http://schemas.microsoft.com/office/2006/metadata/properties" xmlns:ns1="http://schemas.microsoft.com/sharepoint/v3" xmlns:ns2="3e90b3b2-ab7e-487f-af9b-2cdacac95417" targetNamespace="http://schemas.microsoft.com/office/2006/metadata/properties" ma:root="true" ma:fieldsID="a05d63022b2e0d7b38b1226f67e39e2e" ns1:_="" ns2:_="">
    <xsd:import namespace="http://schemas.microsoft.com/sharepoint/v3"/>
    <xsd:import namespace="3e90b3b2-ab7e-487f-af9b-2cdacac9541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3b2-ab7e-487f-af9b-2cdacac95417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DE xmlns="3e90b3b2-ab7e-487f-af9b-2cdacac95417" xsi:nil="true"/>
    <Benutzerdefinierte_x0020_ID xmlns="3e90b3b2-ab7e-487f-af9b-2cdacac95417" xsi:nil="true"/>
    <Titel_IT xmlns="3e90b3b2-ab7e-487f-af9b-2cdacac95417" xsi:nil="true"/>
    <Titel_RM xmlns="3e90b3b2-ab7e-487f-af9b-2cdacac95417" xsi:nil="true"/>
    <PublishingExpirationDate xmlns="http://schemas.microsoft.com/sharepoint/v3" xsi:nil="true"/>
    <Kategorie xmlns="3e90b3b2-ab7e-487f-af9b-2cdacac95417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AD5A74-9559-4830-A188-C6F7B77BF4E5}"/>
</file>

<file path=customXml/itemProps2.xml><?xml version="1.0" encoding="utf-8"?>
<ds:datastoreItem xmlns:ds="http://schemas.openxmlformats.org/officeDocument/2006/customXml" ds:itemID="{6248FDE9-67DE-48BB-BB75-BB986465B063}"/>
</file>

<file path=customXml/itemProps3.xml><?xml version="1.0" encoding="utf-8"?>
<ds:datastoreItem xmlns:ds="http://schemas.openxmlformats.org/officeDocument/2006/customXml" ds:itemID="{412DE914-023C-49CC-9D67-F41F1204BC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2024p</vt:lpstr>
      <vt:lpstr>Uebersetzungen</vt:lpstr>
      <vt:lpstr>'2024p'!Druckbereich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Eckwerten</dc:title>
  <dc:creator>Luzius.Stricker@awt.gr.ch</dc:creator>
  <cp:lastModifiedBy>Monstein Urs</cp:lastModifiedBy>
  <dcterms:created xsi:type="dcterms:W3CDTF">2016-08-08T08:05:48Z</dcterms:created>
  <dcterms:modified xsi:type="dcterms:W3CDTF">2025-03-17T07:47:11Z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0x0101004DB4AF62A7616B4EAE4BBA59A35239F2</vt:lpwstr>
  </property>
</Properties>
</file>